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SandT-Pro\Organized_repository\2_Processed data Regular Breaking waves (RB conditions)\5 Grain size\"/>
    </mc:Choice>
  </mc:AlternateContent>
  <bookViews>
    <workbookView xWindow="240" yWindow="560" windowWidth="20120" windowHeight="7520"/>
  </bookViews>
  <sheets>
    <sheet name="D50 all" sheetId="1" r:id="rId1"/>
    <sheet name="Dall, RB1" sheetId="2" r:id="rId2"/>
    <sheet name="Dall, RB2" sheetId="3" r:id="rId3"/>
    <sheet name="Dall, INB" sheetId="4" r:id="rId4"/>
    <sheet name="Dall,BSRB1" sheetId="5" r:id="rId5"/>
    <sheet name="Dall,BSRB2" sheetId="6" r:id="rId6"/>
    <sheet name="Dall,BSINB" sheetId="7" r:id="rId7"/>
    <sheet name="Beta_new" sheetId="8" r:id="rId8"/>
  </sheets>
  <calcPr calcId="162913"/>
</workbook>
</file>

<file path=xl/calcChain.xml><?xml version="1.0" encoding="utf-8"?>
<calcChain xmlns="http://schemas.openxmlformats.org/spreadsheetml/2006/main">
  <c r="B11" i="1" l="1"/>
  <c r="E41" i="1" l="1"/>
  <c r="D41" i="1"/>
  <c r="C41" i="1"/>
  <c r="B41" i="1"/>
  <c r="J41" i="1"/>
  <c r="X24" i="1" l="1"/>
  <c r="S40" i="1"/>
  <c r="S33" i="1"/>
  <c r="AG14" i="1"/>
  <c r="C31" i="1"/>
  <c r="D31" i="1"/>
  <c r="E31" i="1"/>
  <c r="F31" i="1"/>
  <c r="B31" i="1"/>
  <c r="C21" i="1"/>
  <c r="F21" i="1"/>
  <c r="H21" i="1"/>
  <c r="I21" i="1"/>
  <c r="J21" i="1"/>
  <c r="K21" i="1"/>
  <c r="L21" i="1"/>
  <c r="M21" i="1"/>
  <c r="N21" i="1"/>
  <c r="O21" i="1"/>
  <c r="B21" i="1"/>
  <c r="K11" i="1"/>
  <c r="J11" i="1"/>
  <c r="D11" i="1"/>
  <c r="E11" i="1"/>
  <c r="F11" i="1"/>
  <c r="G11" i="1"/>
  <c r="H11" i="1"/>
  <c r="I11" i="1"/>
  <c r="C11" i="1"/>
  <c r="G31" i="1" l="1"/>
  <c r="L11" i="1"/>
  <c r="P21" i="1"/>
  <c r="I41" i="1"/>
  <c r="H41" i="1"/>
  <c r="G41" i="1"/>
  <c r="F41" i="1"/>
  <c r="K34" i="1" l="1"/>
  <c r="J34" i="1"/>
  <c r="I34" i="1"/>
  <c r="H34" i="1"/>
  <c r="G34" i="1"/>
  <c r="F34" i="1"/>
  <c r="E34" i="1"/>
  <c r="D34" i="1"/>
  <c r="C34" i="1"/>
  <c r="B34" i="1"/>
</calcChain>
</file>

<file path=xl/sharedStrings.xml><?xml version="1.0" encoding="utf-8"?>
<sst xmlns="http://schemas.openxmlformats.org/spreadsheetml/2006/main" count="788" uniqueCount="112">
  <si>
    <t>Run</t>
  </si>
  <si>
    <t>RB1 experiments</t>
  </si>
  <si>
    <t>Grain size analysis results</t>
  </si>
  <si>
    <t>RB2 experiments</t>
  </si>
  <si>
    <t>INB experiments</t>
  </si>
  <si>
    <t>Bed samples</t>
  </si>
  <si>
    <t>Position</t>
  </si>
  <si>
    <t>D50</t>
  </si>
  <si>
    <t>Run 8</t>
  </si>
  <si>
    <t>Run 10</t>
  </si>
  <si>
    <t>Run 12</t>
  </si>
  <si>
    <t>Run 14</t>
  </si>
  <si>
    <t>Run 16</t>
  </si>
  <si>
    <t>Run 18</t>
  </si>
  <si>
    <t>Run 20</t>
  </si>
  <si>
    <t>Run 22</t>
  </si>
  <si>
    <t>Results in [um]</t>
  </si>
  <si>
    <t>Run 64</t>
  </si>
  <si>
    <t>Run 66</t>
  </si>
  <si>
    <t>Run 68</t>
  </si>
  <si>
    <t>Run 70</t>
  </si>
  <si>
    <t>Run 72</t>
  </si>
  <si>
    <t>Run 74</t>
  </si>
  <si>
    <t>Run 75</t>
  </si>
  <si>
    <t>Run 78</t>
  </si>
  <si>
    <t>Run 80</t>
  </si>
  <si>
    <t>Run 82</t>
  </si>
  <si>
    <t>(the average values)</t>
  </si>
  <si>
    <t>Run 26</t>
  </si>
  <si>
    <t>Run 33</t>
  </si>
  <si>
    <t>Run 38</t>
  </si>
  <si>
    <t>Run 40</t>
  </si>
  <si>
    <t>Run 53</t>
  </si>
  <si>
    <t>Pos. 2</t>
  </si>
  <si>
    <t>Pos. 3</t>
  </si>
  <si>
    <t>Pos. 4</t>
  </si>
  <si>
    <t>Pos. 5</t>
  </si>
  <si>
    <t>Pos. 6</t>
  </si>
  <si>
    <t>Pos. 8</t>
  </si>
  <si>
    <t>Pos. 6B</t>
  </si>
  <si>
    <t>Pos. 7-2</t>
  </si>
  <si>
    <t>Pos. 1-2</t>
  </si>
  <si>
    <t>nozzle</t>
  </si>
  <si>
    <t>%&lt;</t>
  </si>
  <si>
    <t>NaN</t>
  </si>
  <si>
    <t>6B</t>
  </si>
  <si>
    <t>Pos. 5B</t>
  </si>
  <si>
    <t xml:space="preserve">Nozzle: </t>
  </si>
  <si>
    <t>Nozzle:</t>
  </si>
  <si>
    <t>x-position</t>
  </si>
  <si>
    <t>d50</t>
  </si>
  <si>
    <t>5B</t>
  </si>
  <si>
    <t>is a mix</t>
  </si>
  <si>
    <t>Bed samples after RB1</t>
  </si>
  <si>
    <t>Bed samples after RB2</t>
  </si>
  <si>
    <t>too little sediment present to do a measurement</t>
  </si>
  <si>
    <t>Run 5</t>
  </si>
  <si>
    <t>Run 4</t>
  </si>
  <si>
    <t>Run 62</t>
  </si>
  <si>
    <t>Run 60</t>
  </si>
  <si>
    <t>Run 58</t>
  </si>
  <si>
    <t>Run 76</t>
  </si>
  <si>
    <t>Random bed samples after INB</t>
  </si>
  <si>
    <t>Pos. 1</t>
  </si>
  <si>
    <t>Pos. 0</t>
  </si>
  <si>
    <t>Pos. 7</t>
  </si>
  <si>
    <t>Bedloc. 1</t>
  </si>
  <si>
    <t>Bedloc. 2</t>
  </si>
  <si>
    <t>Bedloc. 3</t>
  </si>
  <si>
    <t>Bedloc. 4</t>
  </si>
  <si>
    <t>gives a good normal curve, but there are not many bars, so it is less reliable.</t>
  </si>
  <si>
    <t>good normal distribution…</t>
  </si>
  <si>
    <t>idem voor run 64</t>
  </si>
  <si>
    <t>Not totally normal curve, but looks like it</t>
  </si>
  <si>
    <t>strange curve</t>
  </si>
  <si>
    <t>total avg:</t>
  </si>
  <si>
    <t>Total avg:</t>
  </si>
  <si>
    <t>Run:</t>
  </si>
  <si>
    <t>Avg. Of all nozzles</t>
  </si>
  <si>
    <t>RB1</t>
  </si>
  <si>
    <t>RB2</t>
  </si>
  <si>
    <t>INB</t>
  </si>
  <si>
    <t>BS1</t>
  </si>
  <si>
    <t>BS2</t>
  </si>
  <si>
    <t>Total average:</t>
  </si>
  <si>
    <t>Obscuration [%]</t>
  </si>
  <si>
    <t xml:space="preserve">Laser </t>
  </si>
  <si>
    <t>Reason of removal:</t>
  </si>
  <si>
    <t>height nozzle was on average under the bed level and it shows ± the same values as nozzle 2</t>
  </si>
  <si>
    <t>Legend:</t>
  </si>
  <si>
    <t>Reliable data</t>
  </si>
  <si>
    <t>(too) low obscuration:</t>
  </si>
  <si>
    <t>Removed data (= also low obscuration)</t>
  </si>
  <si>
    <t>Whole run removed</t>
  </si>
  <si>
    <t>too little sediment and the course of the distribution is very different than the comparable measurement.</t>
  </si>
  <si>
    <t>too little sediment and the course of the distribution is very strange</t>
  </si>
  <si>
    <t>measurement under average bed level</t>
  </si>
  <si>
    <t>I increased the bedlevel for all the nozzles, to be able to show n1 and n2 in the plot</t>
  </si>
  <si>
    <t>RUN 74 TO 82 NOZZLE 1 AND THREE HAVE BEEN SWITCHED (TO GET THE HEIGHT ABOVE THE BED RIGHT)</t>
  </si>
  <si>
    <t>whole run is strange</t>
  </si>
  <si>
    <t>Not removed… might do it later</t>
  </si>
  <si>
    <t>none</t>
  </si>
  <si>
    <t>"</t>
  </si>
  <si>
    <t>NNN</t>
  </si>
  <si>
    <t>Measurement #</t>
  </si>
  <si>
    <t>beta-deviation [%]</t>
  </si>
  <si>
    <t>beta rb1</t>
  </si>
  <si>
    <t>beta rb2</t>
  </si>
  <si>
    <t>beta inb</t>
  </si>
  <si>
    <t>RMSE [%]:</t>
  </si>
  <si>
    <t>of 2 samples that were taken at the same x-position</t>
  </si>
  <si>
    <t>low obscuration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</si>
</sst>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.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3" tint="0.399975585192419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auto="1"/>
      </top>
      <bottom/>
      <diagonal/>
    </border>
    <border>
      <left/>
      <right style="double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auto="1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/>
    <xf numFmtId="0" fontId="0" fillId="0" borderId="0" xfId="0" applyFill="1" applyBorder="1"/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/>
    <xf numFmtId="3" fontId="0" fillId="0" borderId="0" xfId="0" applyNumberFormat="1"/>
    <xf numFmtId="3" fontId="0" fillId="0" borderId="0" xfId="0" applyNumberFormat="1" applyAlignment="1">
      <alignment horizontal="center"/>
    </xf>
    <xf numFmtId="0" fontId="0" fillId="0" borderId="0" xfId="0" applyBorder="1"/>
    <xf numFmtId="0" fontId="0" fillId="0" borderId="5" xfId="0" applyBorder="1"/>
    <xf numFmtId="0" fontId="0" fillId="0" borderId="4" xfId="0" applyBorder="1"/>
    <xf numFmtId="0" fontId="0" fillId="0" borderId="4" xfId="0" applyFill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7" xfId="0" applyBorder="1"/>
    <xf numFmtId="0" fontId="0" fillId="0" borderId="6" xfId="0" applyBorder="1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13" xfId="0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6" xfId="0" applyNumberFormat="1" applyBorder="1" applyAlignment="1">
      <alignment horizontal="center"/>
    </xf>
    <xf numFmtId="4" fontId="0" fillId="0" borderId="0" xfId="0" applyNumberFormat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Font="1" applyBorder="1"/>
    <xf numFmtId="3" fontId="0" fillId="0" borderId="16" xfId="0" applyNumberFormat="1" applyBorder="1" applyAlignment="1">
      <alignment horizontal="center"/>
    </xf>
    <xf numFmtId="3" fontId="0" fillId="0" borderId="8" xfId="0" applyNumberFormat="1" applyBorder="1" applyAlignment="1">
      <alignment horizontal="center"/>
    </xf>
    <xf numFmtId="3" fontId="0" fillId="0" borderId="10" xfId="0" applyNumberFormat="1" applyBorder="1" applyAlignment="1">
      <alignment horizontal="center"/>
    </xf>
    <xf numFmtId="3" fontId="0" fillId="0" borderId="6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8" xfId="0" applyNumberFormat="1" applyBorder="1" applyAlignment="1">
      <alignment horizontal="center"/>
    </xf>
    <xf numFmtId="1" fontId="0" fillId="0" borderId="0" xfId="0" applyNumberFormat="1"/>
    <xf numFmtId="1" fontId="0" fillId="0" borderId="0" xfId="0" applyNumberFormat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6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0" fontId="0" fillId="0" borderId="18" xfId="0" applyBorder="1"/>
    <xf numFmtId="0" fontId="0" fillId="0" borderId="0" xfId="0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5" fillId="0" borderId="4" xfId="0" applyFont="1" applyBorder="1"/>
    <xf numFmtId="0" fontId="5" fillId="0" borderId="0" xfId="0" applyFont="1"/>
    <xf numFmtId="0" fontId="5" fillId="0" borderId="7" xfId="0" applyFont="1" applyBorder="1"/>
    <xf numFmtId="3" fontId="5" fillId="0" borderId="0" xfId="0" applyNumberFormat="1" applyFont="1"/>
    <xf numFmtId="0" fontId="5" fillId="0" borderId="0" xfId="0" applyFont="1" applyBorder="1"/>
    <xf numFmtId="0" fontId="5" fillId="0" borderId="6" xfId="0" applyFont="1" applyBorder="1"/>
    <xf numFmtId="0" fontId="6" fillId="0" borderId="0" xfId="0" applyFont="1"/>
    <xf numFmtId="0" fontId="7" fillId="0" borderId="0" xfId="0" applyFont="1"/>
    <xf numFmtId="1" fontId="0" fillId="0" borderId="12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1" fontId="0" fillId="0" borderId="15" xfId="0" applyNumberFormat="1" applyBorder="1" applyAlignment="1">
      <alignment horizontal="center"/>
    </xf>
    <xf numFmtId="3" fontId="0" fillId="0" borderId="15" xfId="0" applyNumberFormat="1" applyBorder="1" applyAlignment="1">
      <alignment horizontal="center"/>
    </xf>
    <xf numFmtId="0" fontId="0" fillId="0" borderId="2" xfId="0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6" xfId="0" applyBorder="1" applyAlignment="1"/>
    <xf numFmtId="0" fontId="0" fillId="0" borderId="8" xfId="0" applyBorder="1" applyAlignment="1"/>
    <xf numFmtId="0" fontId="0" fillId="0" borderId="9" xfId="0" applyBorder="1" applyAlignment="1">
      <alignment horizontal="left"/>
    </xf>
    <xf numFmtId="0" fontId="0" fillId="0" borderId="8" xfId="0" applyBorder="1"/>
    <xf numFmtId="0" fontId="5" fillId="0" borderId="8" xfId="0" applyFont="1" applyBorder="1"/>
    <xf numFmtId="3" fontId="0" fillId="0" borderId="8" xfId="0" applyNumberFormat="1" applyBorder="1"/>
    <xf numFmtId="1" fontId="8" fillId="0" borderId="8" xfId="0" applyNumberFormat="1" applyFont="1" applyBorder="1" applyAlignment="1">
      <alignment horizontal="center"/>
    </xf>
    <xf numFmtId="1" fontId="8" fillId="0" borderId="0" xfId="0" applyNumberFormat="1" applyFont="1" applyAlignment="1">
      <alignment horizontal="center"/>
    </xf>
    <xf numFmtId="0" fontId="8" fillId="0" borderId="0" xfId="0" applyFont="1"/>
    <xf numFmtId="164" fontId="8" fillId="0" borderId="0" xfId="0" applyNumberFormat="1" applyFont="1" applyAlignment="1">
      <alignment horizontal="center"/>
    </xf>
    <xf numFmtId="0" fontId="0" fillId="0" borderId="19" xfId="0" applyBorder="1"/>
    <xf numFmtId="0" fontId="0" fillId="0" borderId="21" xfId="0" applyBorder="1"/>
    <xf numFmtId="0" fontId="8" fillId="0" borderId="20" xfId="0" applyFont="1" applyBorder="1"/>
    <xf numFmtId="0" fontId="5" fillId="0" borderId="19" xfId="0" applyFont="1" applyBorder="1"/>
    <xf numFmtId="0" fontId="8" fillId="0" borderId="6" xfId="0" applyFont="1" applyFill="1" applyBorder="1" applyAlignment="1">
      <alignment horizontal="center"/>
    </xf>
    <xf numFmtId="1" fontId="8" fillId="0" borderId="10" xfId="0" applyNumberFormat="1" applyFont="1" applyBorder="1" applyAlignment="1">
      <alignment horizontal="center"/>
    </xf>
    <xf numFmtId="1" fontId="8" fillId="0" borderId="6" xfId="0" applyNumberFormat="1" applyFont="1" applyBorder="1" applyAlignment="1">
      <alignment horizontal="center"/>
    </xf>
    <xf numFmtId="165" fontId="8" fillId="0" borderId="6" xfId="0" applyNumberFormat="1" applyFont="1" applyBorder="1" applyAlignment="1">
      <alignment horizontal="center"/>
    </xf>
    <xf numFmtId="0" fontId="8" fillId="0" borderId="8" xfId="0" applyFont="1" applyBorder="1"/>
    <xf numFmtId="0" fontId="8" fillId="0" borderId="6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3" fontId="8" fillId="0" borderId="0" xfId="0" applyNumberFormat="1" applyFont="1" applyAlignment="1">
      <alignment horizontal="center"/>
    </xf>
    <xf numFmtId="0" fontId="8" fillId="0" borderId="0" xfId="0" applyFont="1" applyBorder="1"/>
    <xf numFmtId="0" fontId="8" fillId="0" borderId="8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164" fontId="8" fillId="0" borderId="0" xfId="0" applyNumberFormat="1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8" fillId="0" borderId="6" xfId="0" applyFont="1" applyBorder="1"/>
    <xf numFmtId="0" fontId="8" fillId="0" borderId="11" xfId="0" applyFont="1" applyFill="1" applyBorder="1" applyAlignment="1">
      <alignment horizontal="center"/>
    </xf>
    <xf numFmtId="3" fontId="8" fillId="0" borderId="10" xfId="0" applyNumberFormat="1" applyFont="1" applyBorder="1" applyAlignment="1">
      <alignment horizontal="center"/>
    </xf>
    <xf numFmtId="3" fontId="8" fillId="0" borderId="6" xfId="0" applyNumberFormat="1" applyFont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3" fontId="8" fillId="0" borderId="8" xfId="0" applyNumberFormat="1" applyFont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0" fontId="7" fillId="0" borderId="8" xfId="0" applyFont="1" applyBorder="1" applyAlignment="1">
      <alignment horizontal="center"/>
    </xf>
    <xf numFmtId="3" fontId="7" fillId="0" borderId="8" xfId="0" applyNumberFormat="1" applyFont="1" applyBorder="1" applyAlignment="1">
      <alignment horizontal="center"/>
    </xf>
    <xf numFmtId="3" fontId="7" fillId="0" borderId="0" xfId="0" applyNumberFormat="1" applyFont="1" applyAlignment="1">
      <alignment horizontal="center"/>
    </xf>
    <xf numFmtId="164" fontId="0" fillId="0" borderId="8" xfId="0" applyNumberFormat="1" applyBorder="1"/>
    <xf numFmtId="0" fontId="8" fillId="0" borderId="0" xfId="0" applyFont="1" applyAlignment="1">
      <alignment horizontal="center"/>
    </xf>
    <xf numFmtId="165" fontId="8" fillId="0" borderId="0" xfId="0" applyNumberFormat="1" applyFont="1" applyAlignment="1">
      <alignment horizontal="center"/>
    </xf>
    <xf numFmtId="3" fontId="7" fillId="0" borderId="0" xfId="0" applyNumberFormat="1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164" fontId="8" fillId="0" borderId="6" xfId="0" applyNumberFormat="1" applyFont="1" applyBorder="1" applyAlignment="1">
      <alignment horizontal="center"/>
    </xf>
    <xf numFmtId="0" fontId="7" fillId="0" borderId="0" xfId="0" applyFont="1" applyFill="1" applyBorder="1"/>
    <xf numFmtId="0" fontId="8" fillId="0" borderId="11" xfId="0" applyFont="1" applyBorder="1" applyAlignment="1">
      <alignment horizontal="center"/>
    </xf>
    <xf numFmtId="0" fontId="8" fillId="0" borderId="0" xfId="0" applyFont="1" applyAlignment="1">
      <alignment horizontal="right"/>
    </xf>
    <xf numFmtId="1" fontId="8" fillId="0" borderId="0" xfId="0" applyNumberFormat="1" applyFont="1" applyBorder="1" applyAlignment="1">
      <alignment horizontal="center"/>
    </xf>
    <xf numFmtId="0" fontId="7" fillId="0" borderId="15" xfId="0" applyFont="1" applyFill="1" applyBorder="1" applyAlignment="1">
      <alignment horizontal="center"/>
    </xf>
    <xf numFmtId="165" fontId="7" fillId="0" borderId="0" xfId="0" applyNumberFormat="1" applyFont="1" applyAlignment="1">
      <alignment horizontal="center"/>
    </xf>
    <xf numFmtId="166" fontId="0" fillId="0" borderId="8" xfId="0" applyNumberFormat="1" applyBorder="1" applyAlignment="1">
      <alignment horizontal="center"/>
    </xf>
    <xf numFmtId="0" fontId="0" fillId="0" borderId="0" xfId="0" applyAlignment="1">
      <alignment horizontal="left"/>
    </xf>
    <xf numFmtId="0" fontId="5" fillId="0" borderId="15" xfId="0" applyFont="1" applyFill="1" applyBorder="1" applyAlignment="1">
      <alignment horizontal="center"/>
    </xf>
    <xf numFmtId="3" fontId="5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2"/>
  <sheetViews>
    <sheetView tabSelected="1" zoomScale="85" zoomScaleNormal="85" workbookViewId="0">
      <selection activeCell="F13" sqref="F13"/>
    </sheetView>
  </sheetViews>
  <sheetFormatPr defaultRowHeight="14.5" x14ac:dyDescent="0.35"/>
  <cols>
    <col min="1" max="1" width="10" bestFit="1" customWidth="1"/>
    <col min="17" max="17" width="9.1796875" style="33"/>
    <col min="18" max="18" width="17.26953125" bestFit="1" customWidth="1"/>
  </cols>
  <sheetData>
    <row r="1" spans="1:33" ht="21" x14ac:dyDescent="0.5">
      <c r="A1" s="140" t="s">
        <v>2</v>
      </c>
      <c r="B1" s="140"/>
      <c r="C1" s="140"/>
      <c r="D1" s="140"/>
      <c r="E1" s="140"/>
      <c r="F1" s="140"/>
      <c r="G1" s="7" t="s">
        <v>7</v>
      </c>
    </row>
    <row r="2" spans="1:33" x14ac:dyDescent="0.35">
      <c r="A2" s="139" t="s">
        <v>1</v>
      </c>
      <c r="B2" s="139"/>
      <c r="M2" s="52"/>
      <c r="R2" t="s">
        <v>79</v>
      </c>
    </row>
    <row r="3" spans="1:33" ht="15" thickBot="1" x14ac:dyDescent="0.4">
      <c r="A3" s="4" t="s">
        <v>0</v>
      </c>
      <c r="B3" s="5">
        <v>8</v>
      </c>
      <c r="C3" s="5">
        <v>10</v>
      </c>
      <c r="D3" s="5">
        <v>12</v>
      </c>
      <c r="E3" s="5">
        <v>14</v>
      </c>
      <c r="F3" s="5">
        <v>16</v>
      </c>
      <c r="G3" s="5">
        <v>18</v>
      </c>
      <c r="H3" s="5">
        <v>20</v>
      </c>
      <c r="I3" s="5">
        <v>22</v>
      </c>
      <c r="J3" s="5">
        <v>4</v>
      </c>
      <c r="K3" s="5">
        <v>5</v>
      </c>
      <c r="M3" s="52"/>
      <c r="R3" s="74" t="s">
        <v>77</v>
      </c>
      <c r="S3" s="73">
        <v>8</v>
      </c>
      <c r="T3" s="73">
        <v>10</v>
      </c>
      <c r="U3" s="73">
        <v>12</v>
      </c>
      <c r="V3" s="73">
        <v>14</v>
      </c>
      <c r="W3" s="73">
        <v>16</v>
      </c>
      <c r="X3" s="73">
        <v>18</v>
      </c>
      <c r="Y3" s="73">
        <v>20</v>
      </c>
      <c r="Z3" s="73">
        <v>22</v>
      </c>
      <c r="AA3" s="73">
        <v>4</v>
      </c>
      <c r="AB3" s="73">
        <v>5</v>
      </c>
      <c r="AC3" s="20" t="s">
        <v>76</v>
      </c>
    </row>
    <row r="4" spans="1:33" ht="15" thickTop="1" x14ac:dyDescent="0.35">
      <c r="A4" s="6">
        <v>1</v>
      </c>
      <c r="B4" s="89" t="s">
        <v>44</v>
      </c>
      <c r="C4" s="50" t="s">
        <v>44</v>
      </c>
      <c r="D4" s="50" t="s">
        <v>44</v>
      </c>
      <c r="E4" s="50" t="s">
        <v>44</v>
      </c>
      <c r="F4" s="50" t="s">
        <v>44</v>
      </c>
      <c r="G4" s="50" t="s">
        <v>44</v>
      </c>
      <c r="H4" s="50" t="s">
        <v>44</v>
      </c>
      <c r="I4" s="50" t="s">
        <v>44</v>
      </c>
      <c r="J4" s="50">
        <v>268.75599999999997</v>
      </c>
      <c r="K4" s="50">
        <v>266.56599999999997</v>
      </c>
      <c r="M4" s="52"/>
      <c r="R4" s="75" t="s">
        <v>78</v>
      </c>
      <c r="S4" s="76">
        <v>273.74157142857143</v>
      </c>
      <c r="T4" s="76">
        <v>245.84666666666666</v>
      </c>
      <c r="U4" s="76">
        <v>287.38816666666662</v>
      </c>
      <c r="V4" s="76">
        <v>243.8175</v>
      </c>
      <c r="W4" s="76">
        <v>247.6865</v>
      </c>
      <c r="X4" s="76">
        <v>216.73483333333331</v>
      </c>
      <c r="Y4" s="76">
        <v>274.90050000000002</v>
      </c>
      <c r="Z4" s="76">
        <v>268.02733333333327</v>
      </c>
      <c r="AA4" s="76">
        <v>252.10485714285716</v>
      </c>
      <c r="AB4" s="76">
        <v>254.05114285714285</v>
      </c>
      <c r="AC4" s="51">
        <v>256.42990714285713</v>
      </c>
    </row>
    <row r="5" spans="1:33" x14ac:dyDescent="0.35">
      <c r="A5" s="6">
        <v>2</v>
      </c>
      <c r="B5" s="50">
        <v>338.899</v>
      </c>
      <c r="C5" s="50">
        <v>281.82400000000001</v>
      </c>
      <c r="D5" s="50">
        <v>319.75599999999997</v>
      </c>
      <c r="E5" s="53">
        <v>248.50399999999999</v>
      </c>
      <c r="F5" s="53">
        <v>261.71499999999997</v>
      </c>
      <c r="G5" s="50">
        <v>203.48500000000001</v>
      </c>
      <c r="H5" s="50">
        <v>283.96600000000001</v>
      </c>
      <c r="I5" s="53">
        <v>258.83100000000002</v>
      </c>
      <c r="J5" s="50">
        <v>257.26499999999999</v>
      </c>
      <c r="K5" s="50">
        <v>258.87299999999999</v>
      </c>
      <c r="M5" s="52"/>
      <c r="N5" s="50"/>
    </row>
    <row r="6" spans="1:33" x14ac:dyDescent="0.35">
      <c r="A6" s="6">
        <v>3</v>
      </c>
      <c r="B6" s="50">
        <v>266.72199999999998</v>
      </c>
      <c r="C6" s="50">
        <v>249.941</v>
      </c>
      <c r="D6" s="50">
        <v>293.90300000000002</v>
      </c>
      <c r="E6" s="50">
        <v>292.87</v>
      </c>
      <c r="F6" s="53">
        <v>250.27500000000001</v>
      </c>
      <c r="G6" s="50">
        <v>211.28399999999999</v>
      </c>
      <c r="H6" s="50">
        <v>268.678</v>
      </c>
      <c r="I6" s="53">
        <v>262.32400000000001</v>
      </c>
      <c r="J6" s="50">
        <v>242.55199999999999</v>
      </c>
      <c r="K6" s="50">
        <v>260.71899999999999</v>
      </c>
      <c r="N6" s="50"/>
    </row>
    <row r="7" spans="1:33" x14ac:dyDescent="0.35">
      <c r="A7" s="6">
        <v>4</v>
      </c>
      <c r="B7" s="50">
        <v>254.54900000000001</v>
      </c>
      <c r="C7" s="130" t="s">
        <v>44</v>
      </c>
      <c r="D7" s="50">
        <v>289.34300000000002</v>
      </c>
      <c r="E7" s="50">
        <v>243.452</v>
      </c>
      <c r="F7" s="50">
        <v>239.18799999999999</v>
      </c>
      <c r="G7" s="50">
        <v>218.114</v>
      </c>
      <c r="H7" s="50">
        <v>272.83300000000003</v>
      </c>
      <c r="I7" s="53">
        <v>264.94499999999999</v>
      </c>
      <c r="J7" s="50">
        <v>249.702</v>
      </c>
      <c r="K7" s="50">
        <v>258.33199999999999</v>
      </c>
    </row>
    <row r="8" spans="1:33" x14ac:dyDescent="0.35">
      <c r="A8" s="6">
        <v>5</v>
      </c>
      <c r="B8" s="50">
        <v>243.71</v>
      </c>
      <c r="C8" s="89" t="s">
        <v>44</v>
      </c>
      <c r="D8" s="50">
        <v>280.44600000000003</v>
      </c>
      <c r="E8" s="50">
        <v>244.23599999999999</v>
      </c>
      <c r="F8" s="89" t="s">
        <v>44</v>
      </c>
      <c r="G8" s="50">
        <v>218.08600000000001</v>
      </c>
      <c r="H8" s="50">
        <v>271.99599999999998</v>
      </c>
      <c r="I8" s="50">
        <v>268.23599999999999</v>
      </c>
      <c r="J8" s="50">
        <v>249.21299999999999</v>
      </c>
      <c r="K8" s="50">
        <v>250.631</v>
      </c>
    </row>
    <row r="9" spans="1:33" x14ac:dyDescent="0.35">
      <c r="A9" s="6">
        <v>6</v>
      </c>
      <c r="B9" s="50">
        <v>242.316</v>
      </c>
      <c r="C9" s="89" t="s">
        <v>44</v>
      </c>
      <c r="D9" s="50">
        <v>269.55799999999999</v>
      </c>
      <c r="E9" s="130" t="s">
        <v>44</v>
      </c>
      <c r="F9" s="50">
        <v>249.08799999999999</v>
      </c>
      <c r="G9" s="50">
        <v>225.08199999999999</v>
      </c>
      <c r="H9" s="50">
        <v>277.84699999999998</v>
      </c>
      <c r="I9" s="53">
        <v>280.76900000000001</v>
      </c>
      <c r="J9" s="50">
        <v>252.96899999999999</v>
      </c>
      <c r="K9" s="50">
        <v>246.42</v>
      </c>
    </row>
    <row r="10" spans="1:33" x14ac:dyDescent="0.35">
      <c r="A10" s="23">
        <v>7</v>
      </c>
      <c r="B10" s="49">
        <v>242.58500000000001</v>
      </c>
      <c r="C10" s="98" t="s">
        <v>44</v>
      </c>
      <c r="D10" s="98" t="s">
        <v>44</v>
      </c>
      <c r="E10" s="98" t="s">
        <v>44</v>
      </c>
      <c r="F10" s="49">
        <v>249.58699999999999</v>
      </c>
      <c r="G10" s="98" t="s">
        <v>44</v>
      </c>
      <c r="H10" s="49">
        <v>274.08300000000003</v>
      </c>
      <c r="I10" s="49">
        <v>273.05900000000003</v>
      </c>
      <c r="J10" s="98" t="s">
        <v>44</v>
      </c>
      <c r="K10" s="98" t="s">
        <v>44</v>
      </c>
      <c r="L10" t="s">
        <v>75</v>
      </c>
    </row>
    <row r="11" spans="1:33" x14ac:dyDescent="0.35">
      <c r="B11" s="52">
        <f>AVERAGE(B4:B10)</f>
        <v>264.79683333333332</v>
      </c>
      <c r="C11" s="52">
        <f>AVERAGE(C5:C10)</f>
        <v>265.88249999999999</v>
      </c>
      <c r="D11" s="52">
        <f t="shared" ref="D11:I11" si="0">AVERAGE(D5:D10)</f>
        <v>290.60119999999995</v>
      </c>
      <c r="E11" s="52">
        <f t="shared" si="0"/>
        <v>257.26549999999997</v>
      </c>
      <c r="F11" s="52">
        <f t="shared" si="0"/>
        <v>249.97060000000002</v>
      </c>
      <c r="G11" s="52">
        <f t="shared" si="0"/>
        <v>215.21019999999999</v>
      </c>
      <c r="H11" s="52">
        <f t="shared" si="0"/>
        <v>274.90050000000002</v>
      </c>
      <c r="I11" s="52">
        <f t="shared" si="0"/>
        <v>268.02733333333327</v>
      </c>
      <c r="J11" s="52">
        <f>AVERAGE(J4:J10)</f>
        <v>253.40950000000001</v>
      </c>
      <c r="K11" s="52">
        <f>AVERAGE(K4:K10)</f>
        <v>256.92349999999999</v>
      </c>
      <c r="L11" s="52">
        <f>AVERAGE(B11:K11)</f>
        <v>259.69876666666664</v>
      </c>
    </row>
    <row r="12" spans="1:33" x14ac:dyDescent="0.35">
      <c r="A12" s="139" t="s">
        <v>3</v>
      </c>
      <c r="B12" s="139"/>
      <c r="R12" t="s">
        <v>80</v>
      </c>
    </row>
    <row r="13" spans="1:33" ht="15" thickBot="1" x14ac:dyDescent="0.4">
      <c r="A13" s="4" t="s">
        <v>0</v>
      </c>
      <c r="B13" s="5">
        <v>58</v>
      </c>
      <c r="C13" s="5">
        <v>60</v>
      </c>
      <c r="D13" s="5">
        <v>62</v>
      </c>
      <c r="E13" s="5">
        <v>64</v>
      </c>
      <c r="F13" s="5">
        <v>66</v>
      </c>
      <c r="G13" s="5">
        <v>68</v>
      </c>
      <c r="H13" s="5">
        <v>70</v>
      </c>
      <c r="I13" s="5">
        <v>72</v>
      </c>
      <c r="J13" s="5">
        <v>74</v>
      </c>
      <c r="K13" s="5">
        <v>75</v>
      </c>
      <c r="L13" s="5">
        <v>76</v>
      </c>
      <c r="M13" s="5">
        <v>78</v>
      </c>
      <c r="N13" s="5">
        <v>80</v>
      </c>
      <c r="O13" s="5">
        <v>82</v>
      </c>
      <c r="R13" s="74" t="s">
        <v>77</v>
      </c>
      <c r="S13" s="73">
        <v>58</v>
      </c>
      <c r="T13" s="73">
        <v>60</v>
      </c>
      <c r="U13" s="73">
        <v>62</v>
      </c>
      <c r="V13" s="73">
        <v>64</v>
      </c>
      <c r="W13" s="73">
        <v>66</v>
      </c>
      <c r="X13" s="73">
        <v>68</v>
      </c>
      <c r="Y13" s="73">
        <v>70</v>
      </c>
      <c r="Z13" s="73">
        <v>72</v>
      </c>
      <c r="AA13" s="73">
        <v>74</v>
      </c>
      <c r="AB13" s="73">
        <v>75</v>
      </c>
      <c r="AC13" s="73">
        <v>76</v>
      </c>
      <c r="AD13" s="73">
        <v>78</v>
      </c>
      <c r="AE13" s="73">
        <v>80</v>
      </c>
      <c r="AF13" s="73">
        <v>82</v>
      </c>
      <c r="AG13" s="20" t="s">
        <v>76</v>
      </c>
    </row>
    <row r="14" spans="1:33" ht="15" thickTop="1" x14ac:dyDescent="0.35">
      <c r="A14" s="36">
        <v>1</v>
      </c>
      <c r="B14" s="9">
        <v>247.512</v>
      </c>
      <c r="C14" s="40" t="s">
        <v>44</v>
      </c>
      <c r="D14" s="106" t="s">
        <v>44</v>
      </c>
      <c r="E14" s="106" t="s">
        <v>44</v>
      </c>
      <c r="F14" s="37" t="s">
        <v>44</v>
      </c>
      <c r="G14" s="103" t="s">
        <v>44</v>
      </c>
      <c r="H14" s="120">
        <v>245.93199999999999</v>
      </c>
      <c r="I14" s="50">
        <v>292.95999999999998</v>
      </c>
      <c r="J14" s="9">
        <v>287.87299999999999</v>
      </c>
      <c r="K14" s="9">
        <v>281.649</v>
      </c>
      <c r="L14" s="50">
        <v>281.04199999999997</v>
      </c>
      <c r="M14" s="103" t="s">
        <v>44</v>
      </c>
      <c r="N14" s="103" t="s">
        <v>44</v>
      </c>
      <c r="O14" s="124">
        <v>172.584</v>
      </c>
      <c r="R14" s="75" t="s">
        <v>78</v>
      </c>
      <c r="S14" s="77">
        <v>248.24299999999997</v>
      </c>
      <c r="T14" s="77">
        <v>245.50500000000002</v>
      </c>
      <c r="U14" s="77">
        <v>227.83833333333328</v>
      </c>
      <c r="V14" s="77">
        <v>249.16457142857143</v>
      </c>
      <c r="W14" s="77">
        <v>290.84183333333334</v>
      </c>
      <c r="X14" s="77">
        <v>222.13850000000002</v>
      </c>
      <c r="Y14" s="77">
        <v>255.46816666666666</v>
      </c>
      <c r="Z14" s="77">
        <v>282.55500000000001</v>
      </c>
      <c r="AA14" s="77">
        <v>251.79700000000003</v>
      </c>
      <c r="AB14" s="77">
        <v>278.78199999999998</v>
      </c>
      <c r="AC14" s="77">
        <v>274.81899999999996</v>
      </c>
      <c r="AD14" s="77">
        <v>189.17549999999997</v>
      </c>
      <c r="AE14" s="77">
        <v>182.61350000000002</v>
      </c>
      <c r="AF14" s="77">
        <v>161.61450000000002</v>
      </c>
      <c r="AG14" s="46">
        <f>AVERAGE(S14:AF14)</f>
        <v>240.03970748299318</v>
      </c>
    </row>
    <row r="15" spans="1:33" x14ac:dyDescent="0.35">
      <c r="A15" s="36">
        <v>2</v>
      </c>
      <c r="B15" s="9">
        <v>250.24</v>
      </c>
      <c r="C15" s="40" t="s">
        <v>44</v>
      </c>
      <c r="D15" s="103" t="s">
        <v>44</v>
      </c>
      <c r="E15" s="103" t="s">
        <v>44</v>
      </c>
      <c r="F15" s="9">
        <v>295.09800000000001</v>
      </c>
      <c r="G15" s="103" t="s">
        <v>44</v>
      </c>
      <c r="H15" s="120">
        <v>229.352</v>
      </c>
      <c r="I15" s="9">
        <v>299.35300000000001</v>
      </c>
      <c r="J15" s="9">
        <v>282.72199999999998</v>
      </c>
      <c r="K15" s="9">
        <v>284.97800000000001</v>
      </c>
      <c r="L15" s="50">
        <v>271.33999999999997</v>
      </c>
      <c r="M15" s="9">
        <v>186.953</v>
      </c>
      <c r="N15" s="9">
        <v>154.803</v>
      </c>
      <c r="O15" s="120">
        <v>161.60400000000001</v>
      </c>
    </row>
    <row r="16" spans="1:33" x14ac:dyDescent="0.35">
      <c r="A16" s="36">
        <v>3</v>
      </c>
      <c r="B16" s="9">
        <v>253.654</v>
      </c>
      <c r="C16" s="9">
        <v>252.55199999999999</v>
      </c>
      <c r="D16" s="103" t="s">
        <v>44</v>
      </c>
      <c r="E16" s="103" t="s">
        <v>44</v>
      </c>
      <c r="F16" s="9">
        <v>299.95499999999998</v>
      </c>
      <c r="G16" s="103" t="s">
        <v>44</v>
      </c>
      <c r="H16" s="9">
        <v>257.577</v>
      </c>
      <c r="I16" s="9">
        <v>277.79199999999997</v>
      </c>
      <c r="J16" s="37" t="s">
        <v>44</v>
      </c>
      <c r="K16" s="9">
        <v>276.78199999999998</v>
      </c>
      <c r="L16" s="50">
        <v>281.51400000000001</v>
      </c>
      <c r="M16" s="91" t="s">
        <v>44</v>
      </c>
      <c r="N16" s="9">
        <v>201.202</v>
      </c>
      <c r="O16" s="120">
        <v>158.47499999999999</v>
      </c>
    </row>
    <row r="17" spans="1:25" x14ac:dyDescent="0.35">
      <c r="A17" s="36">
        <v>4</v>
      </c>
      <c r="B17" s="9">
        <v>254.161</v>
      </c>
      <c r="C17" s="9">
        <v>242.74199999999999</v>
      </c>
      <c r="D17" s="103" t="s">
        <v>44</v>
      </c>
      <c r="E17" s="103" t="s">
        <v>44</v>
      </c>
      <c r="F17" s="9">
        <v>303.25900000000001</v>
      </c>
      <c r="G17" s="103" t="s">
        <v>44</v>
      </c>
      <c r="H17" s="37" t="s">
        <v>44</v>
      </c>
      <c r="I17" s="9">
        <v>278.20299999999997</v>
      </c>
      <c r="J17" s="103" t="s">
        <v>44</v>
      </c>
      <c r="K17" s="9">
        <v>279.80500000000001</v>
      </c>
      <c r="L17" s="50">
        <v>265.005</v>
      </c>
      <c r="M17" s="91" t="s">
        <v>44</v>
      </c>
      <c r="N17" s="103" t="s">
        <v>44</v>
      </c>
      <c r="O17" s="120">
        <v>146.047</v>
      </c>
    </row>
    <row r="18" spans="1:25" x14ac:dyDescent="0.35">
      <c r="A18" s="36">
        <v>5</v>
      </c>
      <c r="B18" s="103" t="s">
        <v>44</v>
      </c>
      <c r="C18" s="9">
        <v>238.946</v>
      </c>
      <c r="D18" s="103" t="s">
        <v>44</v>
      </c>
      <c r="E18" s="103" t="s">
        <v>44</v>
      </c>
      <c r="F18" s="9">
        <v>292.86</v>
      </c>
      <c r="G18" s="103" t="s">
        <v>44</v>
      </c>
      <c r="H18" s="9">
        <v>264.93799999999999</v>
      </c>
      <c r="I18" s="9">
        <v>303.608</v>
      </c>
      <c r="J18" s="9">
        <v>249.05799999999999</v>
      </c>
      <c r="K18" s="9">
        <v>259.827</v>
      </c>
      <c r="L18" s="50">
        <v>273.10199999999998</v>
      </c>
      <c r="M18" s="103" t="s">
        <v>44</v>
      </c>
      <c r="N18" s="103" t="s">
        <v>44</v>
      </c>
      <c r="O18" s="124">
        <v>159.119</v>
      </c>
    </row>
    <row r="19" spans="1:25" x14ac:dyDescent="0.35">
      <c r="A19" s="36">
        <v>6</v>
      </c>
      <c r="B19" s="103" t="s">
        <v>44</v>
      </c>
      <c r="C19" s="103" t="s">
        <v>44</v>
      </c>
      <c r="D19" s="103" t="s">
        <v>44</v>
      </c>
      <c r="E19" s="103" t="s">
        <v>44</v>
      </c>
      <c r="F19" s="103" t="s">
        <v>44</v>
      </c>
      <c r="G19" s="103" t="s">
        <v>44</v>
      </c>
      <c r="H19" s="9">
        <v>289.892</v>
      </c>
      <c r="I19" s="9">
        <v>243.41399999999999</v>
      </c>
      <c r="J19" s="89" t="s">
        <v>44</v>
      </c>
      <c r="K19" s="9">
        <v>289.65100000000001</v>
      </c>
      <c r="L19" s="50">
        <v>276.911</v>
      </c>
      <c r="M19" s="9">
        <v>189.45099999999999</v>
      </c>
      <c r="N19" s="9">
        <v>164.71899999999999</v>
      </c>
      <c r="O19" s="120">
        <v>171.858</v>
      </c>
    </row>
    <row r="20" spans="1:25" x14ac:dyDescent="0.35">
      <c r="A20" s="23">
        <v>7</v>
      </c>
      <c r="B20" s="48">
        <v>245.215</v>
      </c>
      <c r="C20" s="113" t="s">
        <v>44</v>
      </c>
      <c r="D20" s="113" t="s">
        <v>44</v>
      </c>
      <c r="E20" s="113" t="s">
        <v>44</v>
      </c>
      <c r="F20" s="113" t="s">
        <v>44</v>
      </c>
      <c r="G20" s="113" t="s">
        <v>44</v>
      </c>
      <c r="H20" s="113" t="s">
        <v>44</v>
      </c>
      <c r="I20" s="41" t="s">
        <v>44</v>
      </c>
      <c r="J20" s="81" t="s">
        <v>44</v>
      </c>
      <c r="K20" s="81" t="s">
        <v>44</v>
      </c>
      <c r="L20" s="81" t="s">
        <v>44</v>
      </c>
      <c r="M20" s="81" t="s">
        <v>44</v>
      </c>
      <c r="N20" s="81" t="s">
        <v>44</v>
      </c>
      <c r="O20" s="125" t="s">
        <v>44</v>
      </c>
    </row>
    <row r="21" spans="1:25" x14ac:dyDescent="0.35">
      <c r="B21" s="8">
        <f>AVERAGE(B14:B20)</f>
        <v>250.15639999999999</v>
      </c>
      <c r="C21" s="8">
        <f t="shared" ref="C21:O21" si="1">AVERAGE(C14:C20)</f>
        <v>244.74666666666667</v>
      </c>
      <c r="D21" s="8"/>
      <c r="E21" s="8"/>
      <c r="F21" s="8">
        <f t="shared" si="1"/>
        <v>297.79300000000001</v>
      </c>
      <c r="G21" s="8"/>
      <c r="H21" s="8">
        <f t="shared" si="1"/>
        <v>257.53820000000002</v>
      </c>
      <c r="I21" s="8">
        <f t="shared" si="1"/>
        <v>282.55500000000001</v>
      </c>
      <c r="J21" s="8">
        <f t="shared" si="1"/>
        <v>273.21766666666667</v>
      </c>
      <c r="K21" s="8">
        <f t="shared" si="1"/>
        <v>278.78199999999998</v>
      </c>
      <c r="L21" s="8">
        <f t="shared" si="1"/>
        <v>274.81899999999996</v>
      </c>
      <c r="M21" s="8">
        <f t="shared" si="1"/>
        <v>188.202</v>
      </c>
      <c r="N21" s="8">
        <f t="shared" si="1"/>
        <v>173.57466666666664</v>
      </c>
      <c r="O21" s="8">
        <f t="shared" si="1"/>
        <v>161.61450000000002</v>
      </c>
      <c r="P21" s="8">
        <f>AVERAGE(B21:O21)</f>
        <v>243.90900909090905</v>
      </c>
      <c r="Q21" s="8"/>
    </row>
    <row r="22" spans="1:25" x14ac:dyDescent="0.35">
      <c r="A22" s="139" t="s">
        <v>4</v>
      </c>
      <c r="B22" s="139"/>
      <c r="R22" t="s">
        <v>81</v>
      </c>
    </row>
    <row r="23" spans="1:25" ht="15" thickBot="1" x14ac:dyDescent="0.4">
      <c r="A23" s="4" t="s">
        <v>0</v>
      </c>
      <c r="B23" s="5">
        <v>26</v>
      </c>
      <c r="C23" s="5">
        <v>33</v>
      </c>
      <c r="D23" s="5">
        <v>38</v>
      </c>
      <c r="E23" s="5">
        <v>40</v>
      </c>
      <c r="F23" s="5">
        <v>53</v>
      </c>
      <c r="G23" s="10"/>
      <c r="H23" s="10"/>
      <c r="I23" s="10"/>
      <c r="R23" s="5" t="s">
        <v>77</v>
      </c>
      <c r="S23" s="20">
        <v>26</v>
      </c>
      <c r="T23" s="20">
        <v>33</v>
      </c>
      <c r="U23" s="20">
        <v>38</v>
      </c>
      <c r="V23" s="20">
        <v>40</v>
      </c>
      <c r="W23" s="20">
        <v>53</v>
      </c>
      <c r="X23" s="20" t="s">
        <v>76</v>
      </c>
      <c r="Y23" s="37"/>
    </row>
    <row r="24" spans="1:25" ht="15" thickTop="1" x14ac:dyDescent="0.35">
      <c r="A24" s="36">
        <v>1</v>
      </c>
      <c r="B24" s="9">
        <v>205.065</v>
      </c>
      <c r="C24" s="9">
        <v>252.71199999999999</v>
      </c>
      <c r="D24" s="9" t="s">
        <v>44</v>
      </c>
      <c r="E24" s="9">
        <v>253.43600000000001</v>
      </c>
      <c r="F24" s="9">
        <v>223.999</v>
      </c>
      <c r="R24" s="40" t="s">
        <v>78</v>
      </c>
      <c r="S24" s="46">
        <v>135.6454714285714</v>
      </c>
      <c r="T24" s="46">
        <v>164.59873333333334</v>
      </c>
      <c r="U24" s="46">
        <v>137.93873333333335</v>
      </c>
      <c r="V24" s="46">
        <v>160.80761428571427</v>
      </c>
      <c r="W24" s="46">
        <v>159.67828571428572</v>
      </c>
      <c r="X24" s="46">
        <f>AVERAGE(S24:W24)</f>
        <v>151.7337676190476</v>
      </c>
      <c r="Y24" s="37"/>
    </row>
    <row r="25" spans="1:25" x14ac:dyDescent="0.35">
      <c r="A25" s="36">
        <v>2</v>
      </c>
      <c r="B25" s="9">
        <v>184.93899999999999</v>
      </c>
      <c r="C25" s="9">
        <v>227.917</v>
      </c>
      <c r="D25" s="9">
        <v>209.19200000000001</v>
      </c>
      <c r="E25" s="9">
        <v>229.05799999999999</v>
      </c>
      <c r="F25" s="9">
        <v>202.47800000000001</v>
      </c>
    </row>
    <row r="26" spans="1:25" x14ac:dyDescent="0.35">
      <c r="A26" s="36">
        <v>3</v>
      </c>
      <c r="B26" s="9">
        <v>159.92099999999999</v>
      </c>
      <c r="C26" s="9">
        <v>191.28100000000001</v>
      </c>
      <c r="D26" s="9">
        <v>185.179</v>
      </c>
      <c r="E26" s="9">
        <v>190.98500000000001</v>
      </c>
      <c r="F26" s="9">
        <v>183.554</v>
      </c>
    </row>
    <row r="27" spans="1:25" x14ac:dyDescent="0.35">
      <c r="A27" s="36">
        <v>4</v>
      </c>
      <c r="B27" s="120">
        <v>116.77</v>
      </c>
      <c r="C27" s="120">
        <v>112.413</v>
      </c>
      <c r="D27" s="120">
        <v>130.14400000000001</v>
      </c>
      <c r="E27" s="120">
        <v>147.77000000000001</v>
      </c>
      <c r="F27" s="120">
        <v>134.739</v>
      </c>
    </row>
    <row r="28" spans="1:25" x14ac:dyDescent="0.35">
      <c r="A28" s="36">
        <v>5</v>
      </c>
      <c r="B28" s="103" t="s">
        <v>44</v>
      </c>
      <c r="C28" s="103" t="s">
        <v>44</v>
      </c>
      <c r="D28" s="120">
        <v>117.773</v>
      </c>
      <c r="E28" s="9">
        <v>119.444</v>
      </c>
      <c r="F28" s="103" t="s">
        <v>44</v>
      </c>
    </row>
    <row r="29" spans="1:25" x14ac:dyDescent="0.35">
      <c r="A29" s="36">
        <v>6</v>
      </c>
      <c r="B29" s="103" t="s">
        <v>44</v>
      </c>
      <c r="C29" s="103" t="s">
        <v>44</v>
      </c>
      <c r="D29" s="120">
        <v>90.334999999999994</v>
      </c>
      <c r="E29" s="9">
        <v>101.414</v>
      </c>
      <c r="F29" s="103" t="s">
        <v>44</v>
      </c>
    </row>
    <row r="30" spans="1:25" x14ac:dyDescent="0.35">
      <c r="A30" s="23">
        <v>7</v>
      </c>
      <c r="B30" s="113" t="s">
        <v>44</v>
      </c>
      <c r="C30" s="48" t="s">
        <v>44</v>
      </c>
      <c r="D30" s="113" t="s">
        <v>44</v>
      </c>
      <c r="E30" s="48">
        <v>83.546300000000002</v>
      </c>
      <c r="F30" s="113" t="s">
        <v>44</v>
      </c>
    </row>
    <row r="31" spans="1:25" x14ac:dyDescent="0.35">
      <c r="B31" s="8">
        <f>AVERAGE(B24:B30)</f>
        <v>166.67374999999998</v>
      </c>
      <c r="C31" s="8">
        <f t="shared" ref="C31:F31" si="2">AVERAGE(C24:C30)</f>
        <v>196.08075000000002</v>
      </c>
      <c r="D31" s="8">
        <f t="shared" si="2"/>
        <v>146.52460000000002</v>
      </c>
      <c r="E31" s="8">
        <f t="shared" si="2"/>
        <v>160.80761428571427</v>
      </c>
      <c r="F31" s="8">
        <f t="shared" si="2"/>
        <v>186.1925</v>
      </c>
      <c r="G31" s="8">
        <f>AVERAGE(B31:F31)</f>
        <v>171.25584285714285</v>
      </c>
    </row>
    <row r="32" spans="1:25" ht="15" thickBot="1" x14ac:dyDescent="0.4">
      <c r="A32" s="139" t="s">
        <v>53</v>
      </c>
      <c r="B32" s="139"/>
      <c r="C32" s="139"/>
      <c r="D32" s="1"/>
      <c r="E32" s="1"/>
      <c r="F32" s="1"/>
      <c r="G32" s="1"/>
      <c r="H32" s="1"/>
      <c r="I32" s="1"/>
      <c r="J32" s="1"/>
      <c r="K32" s="1"/>
      <c r="R32" s="5" t="s">
        <v>82</v>
      </c>
      <c r="S32" s="20"/>
    </row>
    <row r="33" spans="1:22" ht="15.5" thickTop="1" thickBot="1" x14ac:dyDescent="0.4">
      <c r="A33" s="4" t="s">
        <v>6</v>
      </c>
      <c r="B33" s="5">
        <v>1</v>
      </c>
      <c r="C33" s="5">
        <v>2</v>
      </c>
      <c r="D33" s="5">
        <v>3</v>
      </c>
      <c r="E33" s="5">
        <v>4</v>
      </c>
      <c r="F33" s="5">
        <v>5</v>
      </c>
      <c r="G33" s="5" t="s">
        <v>51</v>
      </c>
      <c r="H33" s="5">
        <v>6</v>
      </c>
      <c r="I33" s="5" t="s">
        <v>45</v>
      </c>
      <c r="J33" s="5">
        <v>7.2</v>
      </c>
      <c r="K33" s="5">
        <v>8</v>
      </c>
      <c r="R33" s="37" t="s">
        <v>84</v>
      </c>
      <c r="S33" s="46">
        <f>AVERAGE(B35:K35)</f>
        <v>274.39400000000001</v>
      </c>
    </row>
    <row r="34" spans="1:22" s="33" customFormat="1" ht="15" thickTop="1" x14ac:dyDescent="0.35">
      <c r="A34" s="36" t="s">
        <v>49</v>
      </c>
      <c r="B34" s="79">
        <f>44.3+7.41</f>
        <v>51.709999999999994</v>
      </c>
      <c r="C34" s="79">
        <f>46.25+7.41</f>
        <v>53.66</v>
      </c>
      <c r="D34" s="79">
        <f>47.8+7.41</f>
        <v>55.209999999999994</v>
      </c>
      <c r="E34" s="79">
        <f>48.8+7.41</f>
        <v>56.209999999999994</v>
      </c>
      <c r="F34" s="79">
        <f>49.72+7.41</f>
        <v>57.129999999999995</v>
      </c>
      <c r="G34" s="79">
        <f>50.42+7.41</f>
        <v>57.83</v>
      </c>
      <c r="H34" s="79">
        <f>51.15+7.41</f>
        <v>58.56</v>
      </c>
      <c r="I34" s="79">
        <f>51.79+7.41</f>
        <v>59.2</v>
      </c>
      <c r="J34" s="79">
        <f>53.47+7.41</f>
        <v>60.879999999999995</v>
      </c>
      <c r="K34" s="79">
        <f>56.45+7.41</f>
        <v>63.86</v>
      </c>
      <c r="R34" s="37"/>
      <c r="S34" s="37"/>
    </row>
    <row r="35" spans="1:22" x14ac:dyDescent="0.35">
      <c r="A35" s="6" t="s">
        <v>50</v>
      </c>
      <c r="B35" s="9">
        <v>232.09700000000001</v>
      </c>
      <c r="C35" s="9">
        <v>216.923</v>
      </c>
      <c r="D35" s="9">
        <v>247.02500000000001</v>
      </c>
      <c r="E35" s="9">
        <v>289.95400000000001</v>
      </c>
      <c r="F35" s="9">
        <v>312.42</v>
      </c>
      <c r="G35" s="9">
        <v>272.20100000000002</v>
      </c>
      <c r="H35" s="9">
        <v>299.75299999999999</v>
      </c>
      <c r="I35" s="9">
        <v>288.64400000000001</v>
      </c>
      <c r="J35" s="9">
        <v>291.44299999999998</v>
      </c>
      <c r="K35" s="9">
        <v>293.48</v>
      </c>
      <c r="R35" s="37"/>
      <c r="S35" s="37"/>
    </row>
    <row r="36" spans="1:22" x14ac:dyDescent="0.35">
      <c r="A36" s="17"/>
      <c r="B36" s="9"/>
      <c r="C36" s="1"/>
      <c r="D36" s="1"/>
      <c r="E36" s="1"/>
      <c r="F36" s="1"/>
      <c r="G36" s="1"/>
      <c r="H36" s="1"/>
      <c r="I36" s="8"/>
      <c r="J36" s="8"/>
      <c r="K36" s="1"/>
      <c r="R36" s="37"/>
      <c r="S36" s="37"/>
    </row>
    <row r="37" spans="1:22" x14ac:dyDescent="0.35">
      <c r="A37" s="17"/>
      <c r="B37" s="1"/>
      <c r="C37" s="1" t="s">
        <v>52</v>
      </c>
      <c r="D37" s="34" t="s">
        <v>52</v>
      </c>
      <c r="E37" s="34" t="s">
        <v>52</v>
      </c>
      <c r="F37" s="34" t="s">
        <v>52</v>
      </c>
      <c r="G37" s="34" t="s">
        <v>52</v>
      </c>
      <c r="H37" s="34" t="s">
        <v>52</v>
      </c>
      <c r="I37" s="1"/>
      <c r="J37" s="1"/>
      <c r="K37" s="34" t="s">
        <v>52</v>
      </c>
      <c r="L37" s="134" t="s">
        <v>110</v>
      </c>
      <c r="M37" s="33"/>
      <c r="R37" s="37"/>
      <c r="S37" s="37"/>
    </row>
    <row r="38" spans="1:22" x14ac:dyDescent="0.35">
      <c r="A38" s="17"/>
      <c r="B38" s="1"/>
      <c r="D38" s="1"/>
      <c r="E38" s="1"/>
      <c r="F38" s="1"/>
      <c r="G38" s="1"/>
      <c r="H38" s="1"/>
      <c r="I38" s="1"/>
      <c r="J38" s="1"/>
      <c r="K38" s="1"/>
      <c r="M38" s="33"/>
      <c r="R38" s="37"/>
      <c r="S38" s="37"/>
    </row>
    <row r="39" spans="1:22" ht="15" thickBot="1" x14ac:dyDescent="0.4">
      <c r="A39" s="139" t="s">
        <v>54</v>
      </c>
      <c r="B39" s="139"/>
      <c r="C39" s="139"/>
      <c r="D39" s="34"/>
      <c r="E39" s="34"/>
      <c r="F39" s="34"/>
      <c r="G39" s="34"/>
      <c r="H39" s="34"/>
      <c r="I39" s="34"/>
      <c r="J39" s="34"/>
      <c r="K39" s="34"/>
      <c r="R39" s="78" t="s">
        <v>83</v>
      </c>
      <c r="S39" s="20"/>
    </row>
    <row r="40" spans="1:22" ht="15.5" thickTop="1" thickBot="1" x14ac:dyDescent="0.4">
      <c r="A40" s="4" t="s">
        <v>6</v>
      </c>
      <c r="B40" s="42">
        <v>0</v>
      </c>
      <c r="C40" s="5">
        <v>1</v>
      </c>
      <c r="D40" s="5">
        <v>2</v>
      </c>
      <c r="E40" s="5">
        <v>3</v>
      </c>
      <c r="F40" s="5">
        <v>4</v>
      </c>
      <c r="G40" s="5">
        <v>5</v>
      </c>
      <c r="H40" s="5">
        <v>6</v>
      </c>
      <c r="I40" s="5">
        <v>7</v>
      </c>
      <c r="J40" s="5">
        <v>8</v>
      </c>
      <c r="K40" s="35"/>
      <c r="R40" s="37" t="s">
        <v>84</v>
      </c>
      <c r="S40" s="46">
        <f>AVERAGE(B42:J42)</f>
        <v>274.72144444444444</v>
      </c>
    </row>
    <row r="41" spans="1:22" ht="15" thickTop="1" x14ac:dyDescent="0.35">
      <c r="A41" s="36" t="s">
        <v>49</v>
      </c>
      <c r="B41" s="35">
        <f>44.01+7.41</f>
        <v>51.42</v>
      </c>
      <c r="C41" s="40">
        <f>45.54+7.41</f>
        <v>52.95</v>
      </c>
      <c r="D41" s="35">
        <f>47.1+7.41</f>
        <v>54.510000000000005</v>
      </c>
      <c r="E41" s="35">
        <f>48.09+7.41</f>
        <v>55.5</v>
      </c>
      <c r="F41" s="35">
        <f>49.01+7.41</f>
        <v>56.42</v>
      </c>
      <c r="G41" s="35">
        <f>50.44+7.41</f>
        <v>57.849999999999994</v>
      </c>
      <c r="H41" s="35">
        <f>51.77+7.41</f>
        <v>59.180000000000007</v>
      </c>
      <c r="I41" s="35">
        <f>53.29+7.41</f>
        <v>60.7</v>
      </c>
      <c r="J41" s="35">
        <f>55.36+7.41</f>
        <v>62.769999999999996</v>
      </c>
      <c r="K41" s="35"/>
      <c r="L41" s="39"/>
      <c r="M41" s="44"/>
      <c r="N41" s="39"/>
      <c r="R41" s="37"/>
      <c r="S41" s="37"/>
      <c r="T41" s="33"/>
      <c r="U41" s="33"/>
      <c r="V41" s="33"/>
    </row>
    <row r="42" spans="1:22" x14ac:dyDescent="0.35">
      <c r="A42" s="36" t="s">
        <v>50</v>
      </c>
      <c r="B42" s="9">
        <v>217.398</v>
      </c>
      <c r="C42" s="9">
        <v>261.113</v>
      </c>
      <c r="D42" s="9">
        <v>227.61799999999999</v>
      </c>
      <c r="E42" s="9">
        <v>256.733</v>
      </c>
      <c r="F42" s="9">
        <v>267.03199999999998</v>
      </c>
      <c r="G42" s="9">
        <v>295.88499999999999</v>
      </c>
      <c r="H42" s="9">
        <v>338.87299999999999</v>
      </c>
      <c r="I42" s="9">
        <v>350.93700000000001</v>
      </c>
      <c r="J42" s="9">
        <v>256.904</v>
      </c>
      <c r="L42" s="39"/>
      <c r="M42" s="44"/>
      <c r="N42" s="39"/>
      <c r="S42" s="33"/>
      <c r="T42" s="33"/>
      <c r="U42" s="33"/>
      <c r="V42" s="33"/>
    </row>
    <row r="43" spans="1:22" x14ac:dyDescent="0.35">
      <c r="L43" s="39"/>
      <c r="M43" s="39"/>
      <c r="N43" s="39"/>
    </row>
    <row r="44" spans="1:22" x14ac:dyDescent="0.35">
      <c r="B44" s="34" t="s">
        <v>52</v>
      </c>
      <c r="C44" s="34" t="s">
        <v>52</v>
      </c>
      <c r="D44" s="34" t="s">
        <v>52</v>
      </c>
      <c r="E44" s="34" t="s">
        <v>52</v>
      </c>
      <c r="F44" s="34" t="s">
        <v>52</v>
      </c>
      <c r="G44" s="34" t="s">
        <v>52</v>
      </c>
      <c r="H44" s="34" t="s">
        <v>52</v>
      </c>
      <c r="I44" s="34" t="s">
        <v>52</v>
      </c>
      <c r="J44" s="34" t="s">
        <v>52</v>
      </c>
      <c r="L44" s="134" t="s">
        <v>110</v>
      </c>
      <c r="M44" s="39"/>
      <c r="N44" s="39"/>
    </row>
    <row r="45" spans="1:22" x14ac:dyDescent="0.35">
      <c r="L45" s="39"/>
      <c r="M45" s="39"/>
      <c r="N45" s="39"/>
    </row>
    <row r="46" spans="1:22" x14ac:dyDescent="0.35">
      <c r="A46" s="139" t="s">
        <v>62</v>
      </c>
      <c r="B46" s="139"/>
      <c r="C46" s="139"/>
      <c r="L46" s="39"/>
      <c r="M46" s="39"/>
      <c r="N46" s="39"/>
    </row>
    <row r="47" spans="1:22" ht="15" thickBot="1" x14ac:dyDescent="0.4">
      <c r="A47" s="4" t="s">
        <v>6</v>
      </c>
      <c r="B47" s="42">
        <v>1</v>
      </c>
      <c r="C47" s="5">
        <v>2</v>
      </c>
      <c r="D47" s="5">
        <v>3</v>
      </c>
      <c r="E47" s="5">
        <v>4</v>
      </c>
      <c r="L47" s="39"/>
      <c r="M47" s="39"/>
      <c r="N47" s="39"/>
    </row>
    <row r="48" spans="1:22" ht="15" thickTop="1" x14ac:dyDescent="0.35">
      <c r="A48" s="36" t="s">
        <v>50</v>
      </c>
      <c r="B48" s="9">
        <v>287.00900000000001</v>
      </c>
      <c r="C48" s="9">
        <v>284.76799999999997</v>
      </c>
      <c r="D48" s="9">
        <v>292.31599999999997</v>
      </c>
      <c r="E48" s="9">
        <v>296.94299999999998</v>
      </c>
      <c r="L48" s="39"/>
      <c r="M48" s="39"/>
      <c r="N48" s="39"/>
    </row>
    <row r="49" spans="1:14" x14ac:dyDescent="0.35">
      <c r="E49" s="26"/>
      <c r="L49" s="39"/>
      <c r="M49" s="39"/>
      <c r="N49" s="39"/>
    </row>
    <row r="50" spans="1:14" x14ac:dyDescent="0.3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x14ac:dyDescent="0.35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</row>
    <row r="52" spans="1:14" x14ac:dyDescent="0.35">
      <c r="A52" s="80"/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</row>
    <row r="53" spans="1:14" x14ac:dyDescent="0.3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x14ac:dyDescent="0.35">
      <c r="A54" s="3"/>
      <c r="B54" s="3"/>
      <c r="C54" s="3"/>
      <c r="D54" s="3"/>
      <c r="E54" s="3"/>
      <c r="F54" s="3"/>
      <c r="G54" s="3"/>
      <c r="H54" s="37"/>
      <c r="I54" s="37"/>
      <c r="J54" s="3"/>
      <c r="K54" s="3"/>
      <c r="L54" s="3"/>
      <c r="M54" s="3"/>
      <c r="N54" s="3"/>
    </row>
    <row r="55" spans="1:14" x14ac:dyDescent="0.35">
      <c r="A55" s="3"/>
      <c r="B55" s="3"/>
      <c r="C55" s="3"/>
      <c r="D55" s="3"/>
      <c r="E55" s="3"/>
      <c r="F55" s="3"/>
      <c r="G55" s="3"/>
      <c r="H55" s="37"/>
      <c r="I55" s="37"/>
      <c r="J55" s="3"/>
      <c r="K55" s="3"/>
      <c r="L55" s="3"/>
      <c r="M55" s="3"/>
      <c r="N55" s="3"/>
    </row>
    <row r="56" spans="1:14" x14ac:dyDescent="0.35">
      <c r="A56" s="80"/>
      <c r="B56" s="80"/>
      <c r="C56" s="80"/>
      <c r="D56" s="80"/>
      <c r="E56" s="80"/>
      <c r="F56" s="80"/>
      <c r="G56" s="80"/>
      <c r="H56" s="37"/>
      <c r="I56" s="37"/>
      <c r="J56" s="80"/>
      <c r="K56" s="80"/>
      <c r="L56" s="80"/>
      <c r="M56" s="80"/>
      <c r="N56" s="80"/>
    </row>
    <row r="57" spans="1:14" x14ac:dyDescent="0.35">
      <c r="A57" s="18"/>
      <c r="B57" s="18"/>
      <c r="C57" s="3"/>
      <c r="D57" s="18"/>
      <c r="E57" s="3"/>
      <c r="F57" s="18"/>
      <c r="G57" s="3"/>
      <c r="H57" s="37"/>
      <c r="I57" s="37"/>
      <c r="J57" s="18"/>
      <c r="K57" s="3"/>
      <c r="L57" s="18"/>
      <c r="M57" s="3"/>
      <c r="N57" s="18"/>
    </row>
    <row r="58" spans="1:14" x14ac:dyDescent="0.35">
      <c r="A58" s="3"/>
      <c r="B58" s="3"/>
      <c r="C58" s="3"/>
      <c r="D58" s="3"/>
      <c r="E58" s="3"/>
      <c r="F58" s="3"/>
      <c r="G58" s="3"/>
      <c r="H58" s="37"/>
      <c r="I58" s="37"/>
      <c r="J58" s="3"/>
      <c r="K58" s="3"/>
      <c r="L58" s="3"/>
      <c r="M58" s="3"/>
      <c r="N58" s="3"/>
    </row>
    <row r="59" spans="1:14" x14ac:dyDescent="0.35">
      <c r="A59" s="3"/>
      <c r="B59" s="3"/>
      <c r="C59" s="3"/>
      <c r="D59" s="3"/>
      <c r="E59" s="3"/>
      <c r="F59" s="3"/>
      <c r="G59" s="3"/>
      <c r="H59" s="37"/>
      <c r="I59" s="37"/>
      <c r="J59" s="3"/>
      <c r="K59" s="3"/>
      <c r="L59" s="3"/>
      <c r="M59" s="3"/>
      <c r="N59" s="3"/>
    </row>
    <row r="60" spans="1:14" x14ac:dyDescent="0.35">
      <c r="A60" s="3"/>
      <c r="B60" s="3"/>
      <c r="C60" s="3"/>
      <c r="D60" s="3"/>
      <c r="E60" s="3"/>
      <c r="F60" s="3"/>
      <c r="G60" s="3"/>
      <c r="H60" s="37"/>
      <c r="I60" s="37"/>
      <c r="J60" s="3"/>
      <c r="K60" s="3"/>
      <c r="L60" s="3"/>
      <c r="M60" s="3"/>
      <c r="N60" s="3"/>
    </row>
    <row r="61" spans="1:14" x14ac:dyDescent="0.35">
      <c r="H61" s="37"/>
      <c r="I61" s="37"/>
      <c r="M61" s="39"/>
      <c r="N61" s="39"/>
    </row>
    <row r="62" spans="1:14" x14ac:dyDescent="0.35">
      <c r="H62" s="37"/>
      <c r="I62" s="37"/>
      <c r="L62" s="39"/>
      <c r="M62" s="39"/>
      <c r="N62" s="39"/>
    </row>
  </sheetData>
  <sortState ref="A54:N54">
    <sortCondition ref="A54"/>
  </sortState>
  <mergeCells count="7">
    <mergeCell ref="A46:C46"/>
    <mergeCell ref="A32:C32"/>
    <mergeCell ref="A39:C39"/>
    <mergeCell ref="A1:F1"/>
    <mergeCell ref="A2:B2"/>
    <mergeCell ref="A12:B12"/>
    <mergeCell ref="A22:B2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8"/>
  <sheetViews>
    <sheetView topLeftCell="A36" workbookViewId="0">
      <selection activeCell="J58" sqref="J58"/>
    </sheetView>
  </sheetViews>
  <sheetFormatPr defaultRowHeight="14.5" x14ac:dyDescent="0.35"/>
  <cols>
    <col min="1" max="1" width="14.453125" bestFit="1" customWidth="1"/>
    <col min="2" max="2" width="6.7265625" bestFit="1" customWidth="1"/>
    <col min="7" max="7" width="9.1796875" style="1"/>
    <col min="9" max="9" width="15.81640625" style="37" bestFit="1" customWidth="1"/>
    <col min="10" max="10" width="17.26953125" style="85" bestFit="1" customWidth="1"/>
    <col min="12" max="12" width="36" bestFit="1" customWidth="1"/>
  </cols>
  <sheetData>
    <row r="1" spans="1:12" ht="16" thickBot="1" x14ac:dyDescent="0.4">
      <c r="A1" s="141" t="s">
        <v>1</v>
      </c>
      <c r="B1" s="141"/>
      <c r="C1" s="141"/>
      <c r="D1" s="141"/>
      <c r="E1" s="141"/>
      <c r="F1" t="s">
        <v>27</v>
      </c>
      <c r="I1" s="82" t="s">
        <v>85</v>
      </c>
      <c r="J1" s="83"/>
      <c r="L1" s="93" t="s">
        <v>89</v>
      </c>
    </row>
    <row r="2" spans="1:12" ht="15.5" thickTop="1" thickBot="1" x14ac:dyDescent="0.4">
      <c r="A2" s="11" t="s">
        <v>16</v>
      </c>
      <c r="B2" s="5" t="s">
        <v>42</v>
      </c>
      <c r="C2" s="54">
        <v>10</v>
      </c>
      <c r="D2" s="55">
        <v>25</v>
      </c>
      <c r="E2" s="55">
        <v>50</v>
      </c>
      <c r="F2" s="55">
        <v>75</v>
      </c>
      <c r="G2" s="55">
        <v>90</v>
      </c>
      <c r="H2" s="22" t="s">
        <v>43</v>
      </c>
      <c r="I2" s="5" t="s">
        <v>86</v>
      </c>
      <c r="J2" s="84" t="s">
        <v>87</v>
      </c>
      <c r="L2" s="92" t="s">
        <v>90</v>
      </c>
    </row>
    <row r="3" spans="1:12" s="33" customFormat="1" ht="15" thickTop="1" x14ac:dyDescent="0.35">
      <c r="A3" s="12" t="s">
        <v>57</v>
      </c>
      <c r="B3" s="40">
        <v>1</v>
      </c>
      <c r="C3" s="71">
        <v>175.185</v>
      </c>
      <c r="D3" s="50">
        <v>213.53399999999999</v>
      </c>
      <c r="E3" s="50">
        <v>268.75599999999997</v>
      </c>
      <c r="F3" s="50">
        <v>338.93900000000002</v>
      </c>
      <c r="G3" s="50">
        <v>414.79500000000002</v>
      </c>
      <c r="H3" s="22"/>
      <c r="I3" s="37">
        <v>8.6999999999999993</v>
      </c>
      <c r="J3" s="100"/>
      <c r="L3" s="95" t="s">
        <v>91</v>
      </c>
    </row>
    <row r="4" spans="1:12" s="33" customFormat="1" ht="15" thickBot="1" x14ac:dyDescent="0.4">
      <c r="A4" s="12"/>
      <c r="B4" s="40">
        <v>2</v>
      </c>
      <c r="C4" s="51">
        <v>170.19300000000001</v>
      </c>
      <c r="D4" s="50">
        <v>206.11600000000001</v>
      </c>
      <c r="E4" s="50">
        <v>257.26499999999999</v>
      </c>
      <c r="F4" s="50">
        <v>323.78800000000001</v>
      </c>
      <c r="G4" s="50">
        <v>396.36599999999999</v>
      </c>
      <c r="H4" s="22"/>
      <c r="I4" s="56">
        <v>9</v>
      </c>
      <c r="J4" s="100"/>
      <c r="L4" s="94" t="s">
        <v>92</v>
      </c>
    </row>
    <row r="5" spans="1:12" s="33" customFormat="1" x14ac:dyDescent="0.35">
      <c r="A5" s="12"/>
      <c r="B5" s="40">
        <v>3</v>
      </c>
      <c r="C5" s="51">
        <v>159.69900000000001</v>
      </c>
      <c r="D5" s="50">
        <v>194.67400000000001</v>
      </c>
      <c r="E5" s="50">
        <v>242.55199999999999</v>
      </c>
      <c r="F5" s="50">
        <v>302.91899999999998</v>
      </c>
      <c r="G5" s="50">
        <v>369.36500000000001</v>
      </c>
      <c r="H5" s="22"/>
      <c r="I5" s="37">
        <v>8.1999999999999993</v>
      </c>
      <c r="J5" s="100"/>
    </row>
    <row r="6" spans="1:12" s="33" customFormat="1" x14ac:dyDescent="0.35">
      <c r="A6" s="12"/>
      <c r="B6" s="40">
        <v>4</v>
      </c>
      <c r="C6" s="51">
        <v>167.40899999999999</v>
      </c>
      <c r="D6" s="50">
        <v>201.61099999999999</v>
      </c>
      <c r="E6" s="50">
        <v>249.702</v>
      </c>
      <c r="F6" s="50">
        <v>309.476</v>
      </c>
      <c r="G6" s="50">
        <v>374.78199999999998</v>
      </c>
      <c r="H6" s="22"/>
      <c r="I6" s="37">
        <v>8.6</v>
      </c>
      <c r="J6" s="100"/>
    </row>
    <row r="7" spans="1:12" s="33" customFormat="1" x14ac:dyDescent="0.35">
      <c r="A7" s="12"/>
      <c r="B7" s="40">
        <v>5</v>
      </c>
      <c r="C7" s="51">
        <v>165.15700000000001</v>
      </c>
      <c r="D7" s="50">
        <v>200.42099999999999</v>
      </c>
      <c r="E7" s="50">
        <v>249.21299999999999</v>
      </c>
      <c r="F7" s="50">
        <v>309.31799999999998</v>
      </c>
      <c r="G7" s="50">
        <v>374.238</v>
      </c>
      <c r="H7" s="22"/>
      <c r="I7" s="37">
        <v>9.5</v>
      </c>
      <c r="J7" s="100"/>
    </row>
    <row r="8" spans="1:12" s="33" customFormat="1" x14ac:dyDescent="0.35">
      <c r="A8" s="12"/>
      <c r="B8" s="40">
        <v>6</v>
      </c>
      <c r="C8" s="51">
        <v>170.02699999999999</v>
      </c>
      <c r="D8" s="50">
        <v>204.68600000000001</v>
      </c>
      <c r="E8" s="50">
        <v>252.96899999999999</v>
      </c>
      <c r="F8" s="50">
        <v>312.608</v>
      </c>
      <c r="G8" s="50">
        <v>375.36</v>
      </c>
      <c r="H8" s="22"/>
      <c r="I8" s="37">
        <v>7.1</v>
      </c>
      <c r="J8" s="100"/>
    </row>
    <row r="9" spans="1:12" s="64" customFormat="1" x14ac:dyDescent="0.35">
      <c r="A9" s="65"/>
      <c r="B9" s="101">
        <v>7</v>
      </c>
      <c r="C9" s="97" t="s">
        <v>44</v>
      </c>
      <c r="D9" s="98" t="s">
        <v>44</v>
      </c>
      <c r="E9" s="98" t="s">
        <v>44</v>
      </c>
      <c r="F9" s="98" t="s">
        <v>44</v>
      </c>
      <c r="G9" s="98" t="s">
        <v>44</v>
      </c>
      <c r="H9" s="129"/>
      <c r="I9" s="101">
        <v>3.8</v>
      </c>
      <c r="J9" s="100" t="s">
        <v>111</v>
      </c>
      <c r="K9" s="70" t="s">
        <v>70</v>
      </c>
    </row>
    <row r="10" spans="1:12" s="33" customFormat="1" x14ac:dyDescent="0.35">
      <c r="A10" s="12" t="s">
        <v>56</v>
      </c>
      <c r="B10" s="40">
        <v>1</v>
      </c>
      <c r="C10" s="51">
        <v>176.685</v>
      </c>
      <c r="D10" s="50">
        <v>213.733</v>
      </c>
      <c r="E10" s="50">
        <v>266.56599999999997</v>
      </c>
      <c r="F10" s="50">
        <v>333.31900000000002</v>
      </c>
      <c r="G10" s="50">
        <v>404.262</v>
      </c>
      <c r="H10" s="22"/>
      <c r="I10" s="37">
        <v>8.5</v>
      </c>
      <c r="J10" s="100"/>
    </row>
    <row r="11" spans="1:12" s="33" customFormat="1" x14ac:dyDescent="0.35">
      <c r="A11" s="12"/>
      <c r="B11" s="40">
        <v>2</v>
      </c>
      <c r="C11" s="51">
        <v>168.65</v>
      </c>
      <c r="D11" s="50">
        <v>206.86799999999999</v>
      </c>
      <c r="E11" s="50">
        <v>258.87299999999999</v>
      </c>
      <c r="F11" s="50">
        <v>324.05399999999997</v>
      </c>
      <c r="G11" s="50">
        <v>392.94799999999998</v>
      </c>
      <c r="H11" s="22"/>
      <c r="I11" s="37">
        <v>8.8000000000000007</v>
      </c>
      <c r="J11" s="100"/>
    </row>
    <row r="12" spans="1:12" s="33" customFormat="1" x14ac:dyDescent="0.35">
      <c r="A12" s="12"/>
      <c r="B12" s="40">
        <v>3</v>
      </c>
      <c r="C12" s="51">
        <v>172.50200000000001</v>
      </c>
      <c r="D12" s="50">
        <v>209.096</v>
      </c>
      <c r="E12" s="50">
        <v>260.71899999999999</v>
      </c>
      <c r="F12" s="50">
        <v>326.30599999999998</v>
      </c>
      <c r="G12" s="50">
        <v>396.47800000000001</v>
      </c>
      <c r="H12" s="22"/>
      <c r="I12" s="37">
        <v>9.6</v>
      </c>
      <c r="J12" s="100"/>
    </row>
    <row r="13" spans="1:12" s="33" customFormat="1" x14ac:dyDescent="0.35">
      <c r="A13" s="12"/>
      <c r="B13" s="40">
        <v>4</v>
      </c>
      <c r="C13" s="51">
        <v>169.51599999999999</v>
      </c>
      <c r="D13" s="50">
        <v>206.54599999999999</v>
      </c>
      <c r="E13" s="50">
        <v>258.33199999999999</v>
      </c>
      <c r="F13" s="50">
        <v>324.76900000000001</v>
      </c>
      <c r="G13" s="50">
        <v>396.87</v>
      </c>
      <c r="H13" s="22"/>
      <c r="I13" s="37">
        <v>9.6999999999999993</v>
      </c>
      <c r="J13" s="100"/>
    </row>
    <row r="14" spans="1:12" s="33" customFormat="1" x14ac:dyDescent="0.35">
      <c r="A14" s="12"/>
      <c r="B14" s="40">
        <v>5</v>
      </c>
      <c r="C14" s="51">
        <v>165.245</v>
      </c>
      <c r="D14" s="50">
        <v>201.01</v>
      </c>
      <c r="E14" s="50">
        <v>250.631</v>
      </c>
      <c r="F14" s="50">
        <v>312.49700000000001</v>
      </c>
      <c r="G14" s="50">
        <v>379.95100000000002</v>
      </c>
      <c r="H14" s="22"/>
      <c r="I14" s="37">
        <v>9.1</v>
      </c>
      <c r="J14" s="100"/>
    </row>
    <row r="15" spans="1:12" s="33" customFormat="1" x14ac:dyDescent="0.35">
      <c r="A15" s="12"/>
      <c r="B15" s="40">
        <v>6</v>
      </c>
      <c r="C15" s="51">
        <v>166.04300000000001</v>
      </c>
      <c r="D15" s="50">
        <v>200.02600000000001</v>
      </c>
      <c r="E15" s="50">
        <v>246.42</v>
      </c>
      <c r="F15" s="50">
        <v>303.11900000000003</v>
      </c>
      <c r="G15" s="50">
        <v>363.64299999999997</v>
      </c>
      <c r="H15" s="22"/>
      <c r="I15" s="56">
        <v>4</v>
      </c>
      <c r="J15" s="100"/>
    </row>
    <row r="16" spans="1:12" s="33" customFormat="1" x14ac:dyDescent="0.35">
      <c r="A16" s="65"/>
      <c r="B16" s="101">
        <v>7</v>
      </c>
      <c r="C16" s="97" t="s">
        <v>44</v>
      </c>
      <c r="D16" s="98" t="s">
        <v>44</v>
      </c>
      <c r="E16" s="98" t="s">
        <v>44</v>
      </c>
      <c r="F16" s="98" t="s">
        <v>44</v>
      </c>
      <c r="G16" s="98" t="s">
        <v>44</v>
      </c>
      <c r="H16" s="129"/>
      <c r="I16" s="101">
        <v>3.6</v>
      </c>
      <c r="J16" s="100" t="s">
        <v>111</v>
      </c>
      <c r="K16" s="33" t="s">
        <v>70</v>
      </c>
    </row>
    <row r="17" spans="1:11" x14ac:dyDescent="0.35">
      <c r="A17" s="12" t="s">
        <v>8</v>
      </c>
      <c r="B17" s="106">
        <v>1</v>
      </c>
      <c r="C17" s="88" t="s">
        <v>44</v>
      </c>
      <c r="D17" s="89" t="s">
        <v>44</v>
      </c>
      <c r="E17" s="89" t="s">
        <v>44</v>
      </c>
      <c r="F17" s="89" t="s">
        <v>44</v>
      </c>
      <c r="G17" s="89" t="s">
        <v>44</v>
      </c>
      <c r="H17" s="90"/>
      <c r="I17" s="91">
        <v>6.3</v>
      </c>
      <c r="J17" s="100" t="s">
        <v>88</v>
      </c>
    </row>
    <row r="18" spans="1:11" x14ac:dyDescent="0.35">
      <c r="A18" s="12"/>
      <c r="B18" s="17">
        <v>2</v>
      </c>
      <c r="C18" s="51">
        <v>231.001</v>
      </c>
      <c r="D18" s="50">
        <v>276.12</v>
      </c>
      <c r="E18" s="50">
        <v>338.899</v>
      </c>
      <c r="F18" s="50">
        <v>413.988</v>
      </c>
      <c r="G18" s="50">
        <v>488.11</v>
      </c>
      <c r="I18" s="24">
        <v>8.1</v>
      </c>
      <c r="J18" s="100"/>
    </row>
    <row r="19" spans="1:11" x14ac:dyDescent="0.35">
      <c r="A19" s="12"/>
      <c r="B19" s="17">
        <v>3</v>
      </c>
      <c r="C19" s="51">
        <v>178.30600000000001</v>
      </c>
      <c r="D19" s="50">
        <v>214.48</v>
      </c>
      <c r="E19" s="50">
        <v>266.72199999999998</v>
      </c>
      <c r="F19" s="50">
        <v>334.20499999999998</v>
      </c>
      <c r="G19" s="50">
        <v>407.22800000000001</v>
      </c>
      <c r="I19" s="37">
        <v>10.3</v>
      </c>
      <c r="J19" s="100"/>
    </row>
    <row r="20" spans="1:11" x14ac:dyDescent="0.35">
      <c r="A20" s="12"/>
      <c r="B20" s="18">
        <v>4</v>
      </c>
      <c r="C20" s="51">
        <v>167.21199999999999</v>
      </c>
      <c r="D20" s="50">
        <v>204.43299999999999</v>
      </c>
      <c r="E20" s="50">
        <v>254.54900000000001</v>
      </c>
      <c r="F20" s="50">
        <v>318.69799999999998</v>
      </c>
      <c r="G20" s="50">
        <v>389.85300000000001</v>
      </c>
      <c r="I20" s="37">
        <v>10.3</v>
      </c>
      <c r="J20" s="100"/>
    </row>
    <row r="21" spans="1:11" x14ac:dyDescent="0.35">
      <c r="A21" s="12"/>
      <c r="B21" s="18">
        <v>5</v>
      </c>
      <c r="C21" s="51">
        <v>161.07900000000001</v>
      </c>
      <c r="D21" s="50">
        <v>196.62100000000001</v>
      </c>
      <c r="E21" s="50">
        <v>243.71</v>
      </c>
      <c r="F21" s="50">
        <v>303.54899999999998</v>
      </c>
      <c r="G21" s="50">
        <v>372.505</v>
      </c>
      <c r="I21" s="56">
        <v>11</v>
      </c>
      <c r="J21" s="100"/>
    </row>
    <row r="22" spans="1:11" x14ac:dyDescent="0.35">
      <c r="A22" s="12"/>
      <c r="B22" s="18">
        <v>6</v>
      </c>
      <c r="C22" s="51">
        <v>164.304</v>
      </c>
      <c r="D22" s="50">
        <v>196.27500000000001</v>
      </c>
      <c r="E22" s="50">
        <v>242.316</v>
      </c>
      <c r="F22" s="50">
        <v>300.387</v>
      </c>
      <c r="G22" s="50">
        <v>362.274</v>
      </c>
      <c r="I22" s="37">
        <v>5.8</v>
      </c>
      <c r="J22" s="100"/>
    </row>
    <row r="23" spans="1:11" x14ac:dyDescent="0.35">
      <c r="A23" s="15"/>
      <c r="B23" s="19">
        <v>7</v>
      </c>
      <c r="C23" s="72">
        <v>164.31200000000001</v>
      </c>
      <c r="D23" s="49">
        <v>198.066</v>
      </c>
      <c r="E23" s="49">
        <v>242.58500000000001</v>
      </c>
      <c r="F23" s="49">
        <v>298.27100000000002</v>
      </c>
      <c r="G23" s="49">
        <v>361.23899999999998</v>
      </c>
      <c r="I23" s="41">
        <v>9.1999999999999993</v>
      </c>
      <c r="J23" s="100"/>
    </row>
    <row r="24" spans="1:11" x14ac:dyDescent="0.35">
      <c r="A24" s="12" t="s">
        <v>9</v>
      </c>
      <c r="B24" s="17">
        <v>1</v>
      </c>
      <c r="C24" s="51" t="s">
        <v>44</v>
      </c>
      <c r="D24" s="50" t="s">
        <v>44</v>
      </c>
      <c r="E24" s="50" t="s">
        <v>44</v>
      </c>
      <c r="F24" s="50" t="s">
        <v>44</v>
      </c>
      <c r="G24" s="50" t="s">
        <v>44</v>
      </c>
      <c r="H24" s="22" t="s">
        <v>43</v>
      </c>
      <c r="I24" s="37" t="s">
        <v>44</v>
      </c>
      <c r="J24" s="100"/>
    </row>
    <row r="25" spans="1:11" x14ac:dyDescent="0.35">
      <c r="A25" s="12"/>
      <c r="B25" s="17">
        <v>2</v>
      </c>
      <c r="C25" s="51">
        <v>185.46700000000001</v>
      </c>
      <c r="D25" s="50">
        <v>225.19</v>
      </c>
      <c r="E25" s="50">
        <v>281.82400000000001</v>
      </c>
      <c r="F25" s="50">
        <v>353.94200000000001</v>
      </c>
      <c r="G25" s="50">
        <v>428.98200000000003</v>
      </c>
      <c r="I25" s="37">
        <v>7.4</v>
      </c>
      <c r="J25" s="100"/>
    </row>
    <row r="26" spans="1:11" x14ac:dyDescent="0.35">
      <c r="A26" s="12"/>
      <c r="B26" s="17">
        <v>3</v>
      </c>
      <c r="C26" s="51">
        <v>166.06299999999999</v>
      </c>
      <c r="D26" s="50">
        <v>201.167</v>
      </c>
      <c r="E26" s="50">
        <v>249.941</v>
      </c>
      <c r="F26" s="50">
        <v>310.47399999999999</v>
      </c>
      <c r="G26" s="50">
        <v>376.48700000000002</v>
      </c>
      <c r="I26" s="37">
        <v>6.1</v>
      </c>
      <c r="J26" s="100"/>
    </row>
    <row r="27" spans="1:11" x14ac:dyDescent="0.35">
      <c r="A27" s="63"/>
      <c r="B27" s="107">
        <v>4</v>
      </c>
      <c r="C27" s="88" t="s">
        <v>44</v>
      </c>
      <c r="D27" s="130" t="s">
        <v>44</v>
      </c>
      <c r="E27" s="130" t="s">
        <v>44</v>
      </c>
      <c r="F27" s="130" t="s">
        <v>44</v>
      </c>
      <c r="G27" s="130" t="s">
        <v>44</v>
      </c>
      <c r="H27" s="90"/>
      <c r="I27" s="122">
        <v>3.2</v>
      </c>
      <c r="J27" s="100" t="s">
        <v>111</v>
      </c>
      <c r="K27" t="s">
        <v>71</v>
      </c>
    </row>
    <row r="28" spans="1:11" s="64" customFormat="1" x14ac:dyDescent="0.35">
      <c r="A28" s="63"/>
      <c r="B28" s="107">
        <v>5</v>
      </c>
      <c r="C28" s="88" t="s">
        <v>44</v>
      </c>
      <c r="D28" s="89" t="s">
        <v>44</v>
      </c>
      <c r="E28" s="89" t="s">
        <v>44</v>
      </c>
      <c r="F28" s="89" t="s">
        <v>44</v>
      </c>
      <c r="G28" s="89" t="s">
        <v>44</v>
      </c>
      <c r="H28" s="90"/>
      <c r="I28" s="122">
        <v>2.1</v>
      </c>
      <c r="J28" s="100" t="s">
        <v>111</v>
      </c>
      <c r="K28" s="33" t="s">
        <v>71</v>
      </c>
    </row>
    <row r="29" spans="1:11" s="64" customFormat="1" x14ac:dyDescent="0.35">
      <c r="A29" s="63"/>
      <c r="B29" s="107">
        <v>6</v>
      </c>
      <c r="C29" s="88" t="s">
        <v>44</v>
      </c>
      <c r="D29" s="89" t="s">
        <v>44</v>
      </c>
      <c r="E29" s="89" t="s">
        <v>44</v>
      </c>
      <c r="F29" s="89" t="s">
        <v>44</v>
      </c>
      <c r="G29" s="89" t="s">
        <v>44</v>
      </c>
      <c r="H29" s="90"/>
      <c r="I29" s="122">
        <v>1.8</v>
      </c>
      <c r="J29" s="100" t="s">
        <v>111</v>
      </c>
      <c r="K29" s="33" t="s">
        <v>71</v>
      </c>
    </row>
    <row r="30" spans="1:11" s="64" customFormat="1" x14ac:dyDescent="0.35">
      <c r="A30" s="65"/>
      <c r="B30" s="96">
        <v>7</v>
      </c>
      <c r="C30" s="97" t="s">
        <v>44</v>
      </c>
      <c r="D30" s="98" t="s">
        <v>44</v>
      </c>
      <c r="E30" s="98" t="s">
        <v>44</v>
      </c>
      <c r="F30" s="98" t="s">
        <v>44</v>
      </c>
      <c r="G30" s="98" t="s">
        <v>44</v>
      </c>
      <c r="H30" s="90"/>
      <c r="I30" s="101">
        <v>2.7</v>
      </c>
      <c r="J30" s="100" t="s">
        <v>111</v>
      </c>
      <c r="K30" s="33" t="s">
        <v>71</v>
      </c>
    </row>
    <row r="31" spans="1:11" x14ac:dyDescent="0.35">
      <c r="A31" s="12" t="s">
        <v>10</v>
      </c>
      <c r="B31" s="18">
        <v>1</v>
      </c>
      <c r="C31" s="51" t="s">
        <v>44</v>
      </c>
      <c r="D31" s="50" t="s">
        <v>44</v>
      </c>
      <c r="E31" s="50" t="s">
        <v>44</v>
      </c>
      <c r="F31" s="50" t="s">
        <v>44</v>
      </c>
      <c r="G31" s="50" t="s">
        <v>44</v>
      </c>
      <c r="H31" s="22" t="s">
        <v>43</v>
      </c>
      <c r="I31" s="37" t="s">
        <v>44</v>
      </c>
      <c r="J31" s="100"/>
    </row>
    <row r="32" spans="1:11" x14ac:dyDescent="0.35">
      <c r="A32" s="12"/>
      <c r="B32" s="18">
        <v>2</v>
      </c>
      <c r="C32" s="51">
        <v>204.47900000000001</v>
      </c>
      <c r="D32" s="50">
        <v>252.69900000000001</v>
      </c>
      <c r="E32" s="50">
        <v>319.75599999999997</v>
      </c>
      <c r="F32" s="50">
        <v>400.66500000000002</v>
      </c>
      <c r="G32" s="50">
        <v>481.48899999999998</v>
      </c>
      <c r="I32" s="24">
        <v>9.9</v>
      </c>
      <c r="J32" s="100"/>
    </row>
    <row r="33" spans="1:15" x14ac:dyDescent="0.35">
      <c r="A33" s="12"/>
      <c r="B33" s="18">
        <v>3</v>
      </c>
      <c r="C33" s="51">
        <v>190.00800000000001</v>
      </c>
      <c r="D33" s="50">
        <v>232.98</v>
      </c>
      <c r="E33" s="50">
        <v>293.90300000000002</v>
      </c>
      <c r="F33" s="50">
        <v>369.03300000000002</v>
      </c>
      <c r="G33" s="50">
        <v>445.20299999999997</v>
      </c>
      <c r="I33" s="37">
        <v>9.1</v>
      </c>
      <c r="J33" s="100"/>
      <c r="O33" s="8"/>
    </row>
    <row r="34" spans="1:15" x14ac:dyDescent="0.35">
      <c r="A34" s="12"/>
      <c r="B34" s="18">
        <v>4</v>
      </c>
      <c r="C34" s="51">
        <v>189.69399999999999</v>
      </c>
      <c r="D34" s="50">
        <v>230.72200000000001</v>
      </c>
      <c r="E34" s="50">
        <v>289.34300000000002</v>
      </c>
      <c r="F34" s="50">
        <v>362.47800000000001</v>
      </c>
      <c r="G34" s="50">
        <v>437.47699999999998</v>
      </c>
      <c r="I34" s="24">
        <v>8.1</v>
      </c>
      <c r="J34" s="100"/>
      <c r="K34" s="8"/>
      <c r="N34" s="8"/>
    </row>
    <row r="35" spans="1:15" x14ac:dyDescent="0.35">
      <c r="A35" s="12"/>
      <c r="B35" s="18">
        <v>5</v>
      </c>
      <c r="C35" s="51">
        <v>180.79599999999999</v>
      </c>
      <c r="D35" s="50">
        <v>222.05500000000001</v>
      </c>
      <c r="E35" s="50">
        <v>280.44600000000003</v>
      </c>
      <c r="F35" s="50">
        <v>354.05399999999997</v>
      </c>
      <c r="G35" s="50">
        <v>429.74599999999998</v>
      </c>
      <c r="I35" s="37">
        <v>9.3000000000000007</v>
      </c>
      <c r="J35" s="100"/>
      <c r="K35" s="8"/>
      <c r="N35" s="8"/>
      <c r="O35" s="8"/>
    </row>
    <row r="36" spans="1:15" x14ac:dyDescent="0.35">
      <c r="A36" s="12"/>
      <c r="B36" s="18">
        <v>6</v>
      </c>
      <c r="C36" s="51">
        <v>175.59299999999999</v>
      </c>
      <c r="D36" s="50">
        <v>214.39099999999999</v>
      </c>
      <c r="E36" s="50">
        <v>269.55799999999999</v>
      </c>
      <c r="F36" s="50">
        <v>338.637</v>
      </c>
      <c r="G36" s="50">
        <v>411.45299999999997</v>
      </c>
      <c r="I36" s="37">
        <v>8.6</v>
      </c>
      <c r="J36" s="100"/>
      <c r="K36" s="8"/>
      <c r="N36" s="8"/>
      <c r="O36" s="8"/>
    </row>
    <row r="37" spans="1:15" s="64" customFormat="1" x14ac:dyDescent="0.35">
      <c r="A37" s="65"/>
      <c r="B37" s="96">
        <v>7</v>
      </c>
      <c r="C37" s="97" t="s">
        <v>44</v>
      </c>
      <c r="D37" s="98" t="s">
        <v>44</v>
      </c>
      <c r="E37" s="98" t="s">
        <v>44</v>
      </c>
      <c r="F37" s="98" t="s">
        <v>44</v>
      </c>
      <c r="G37" s="98" t="s">
        <v>44</v>
      </c>
      <c r="H37" s="90"/>
      <c r="I37" s="99">
        <v>2</v>
      </c>
      <c r="J37" s="100" t="s">
        <v>111</v>
      </c>
      <c r="K37" s="33" t="s">
        <v>71</v>
      </c>
      <c r="N37" s="66"/>
      <c r="O37" s="66"/>
    </row>
    <row r="38" spans="1:15" x14ac:dyDescent="0.35">
      <c r="A38" s="12" t="s">
        <v>11</v>
      </c>
      <c r="B38" s="18">
        <v>1</v>
      </c>
      <c r="C38" s="51" t="s">
        <v>44</v>
      </c>
      <c r="D38" s="50" t="s">
        <v>44</v>
      </c>
      <c r="E38" s="50" t="s">
        <v>44</v>
      </c>
      <c r="F38" s="50" t="s">
        <v>44</v>
      </c>
      <c r="G38" s="50" t="s">
        <v>44</v>
      </c>
      <c r="H38" s="22" t="s">
        <v>43</v>
      </c>
      <c r="I38" s="37" t="s">
        <v>44</v>
      </c>
      <c r="J38" s="100"/>
      <c r="O38" s="8"/>
    </row>
    <row r="39" spans="1:15" x14ac:dyDescent="0.35">
      <c r="A39" s="12"/>
      <c r="B39" s="18">
        <v>2</v>
      </c>
      <c r="C39" s="51">
        <v>130.042</v>
      </c>
      <c r="D39" s="53">
        <v>179.30500000000001</v>
      </c>
      <c r="E39" s="53">
        <v>248.50399999999999</v>
      </c>
      <c r="F39" s="53">
        <v>353.14600000000002</v>
      </c>
      <c r="G39" s="53">
        <v>461.63799999999998</v>
      </c>
      <c r="I39" s="37">
        <v>7.3</v>
      </c>
      <c r="J39" s="100"/>
    </row>
    <row r="40" spans="1:15" x14ac:dyDescent="0.35">
      <c r="A40" s="12"/>
      <c r="B40" s="18">
        <v>3</v>
      </c>
      <c r="C40" s="51">
        <v>167.976</v>
      </c>
      <c r="D40" s="50">
        <v>220.93</v>
      </c>
      <c r="E40" s="50">
        <v>292.87</v>
      </c>
      <c r="F40" s="50">
        <v>379.34899999999999</v>
      </c>
      <c r="G40" s="50">
        <v>464.5</v>
      </c>
      <c r="I40" s="37">
        <v>9.9</v>
      </c>
      <c r="J40" s="100"/>
    </row>
    <row r="41" spans="1:15" x14ac:dyDescent="0.35">
      <c r="A41" s="12"/>
      <c r="B41" s="18">
        <v>4</v>
      </c>
      <c r="C41" s="51">
        <v>146.31800000000001</v>
      </c>
      <c r="D41" s="50">
        <v>188.41499999999999</v>
      </c>
      <c r="E41" s="50">
        <v>243.452</v>
      </c>
      <c r="F41" s="50">
        <v>313.71199999999999</v>
      </c>
      <c r="G41" s="50">
        <v>394.40899999999999</v>
      </c>
      <c r="I41" s="37">
        <v>5.4</v>
      </c>
      <c r="J41" s="100"/>
    </row>
    <row r="42" spans="1:15" x14ac:dyDescent="0.35">
      <c r="A42" s="12"/>
      <c r="B42" s="18">
        <v>5</v>
      </c>
      <c r="C42" s="51">
        <v>150.97800000000001</v>
      </c>
      <c r="D42" s="50">
        <v>191.357</v>
      </c>
      <c r="E42" s="50">
        <v>244.23599999999999</v>
      </c>
      <c r="F42" s="50">
        <v>312.43099999999998</v>
      </c>
      <c r="G42" s="50">
        <v>393.774</v>
      </c>
      <c r="I42" s="37">
        <v>4.5</v>
      </c>
      <c r="J42" s="100"/>
    </row>
    <row r="43" spans="1:15" s="64" customFormat="1" x14ac:dyDescent="0.35">
      <c r="A43" s="63"/>
      <c r="B43" s="107">
        <v>6</v>
      </c>
      <c r="C43" s="88" t="s">
        <v>44</v>
      </c>
      <c r="D43" s="130" t="s">
        <v>44</v>
      </c>
      <c r="E43" s="130" t="s">
        <v>44</v>
      </c>
      <c r="F43" s="130" t="s">
        <v>44</v>
      </c>
      <c r="G43" s="130" t="s">
        <v>44</v>
      </c>
      <c r="H43" s="90"/>
      <c r="I43" s="122">
        <v>2.2999999999999998</v>
      </c>
      <c r="J43" s="100" t="s">
        <v>111</v>
      </c>
    </row>
    <row r="44" spans="1:15" s="64" customFormat="1" x14ac:dyDescent="0.35">
      <c r="A44" s="65"/>
      <c r="B44" s="96">
        <v>7</v>
      </c>
      <c r="C44" s="97" t="s">
        <v>44</v>
      </c>
      <c r="D44" s="98" t="s">
        <v>44</v>
      </c>
      <c r="E44" s="98" t="s">
        <v>44</v>
      </c>
      <c r="F44" s="98" t="s">
        <v>44</v>
      </c>
      <c r="G44" s="98" t="s">
        <v>44</v>
      </c>
      <c r="H44" s="90"/>
      <c r="I44" s="101">
        <v>0.5</v>
      </c>
      <c r="J44" s="100" t="s">
        <v>111</v>
      </c>
    </row>
    <row r="45" spans="1:15" x14ac:dyDescent="0.35">
      <c r="A45" s="12" t="s">
        <v>12</v>
      </c>
      <c r="B45" s="18">
        <v>1</v>
      </c>
      <c r="C45" s="51" t="s">
        <v>44</v>
      </c>
      <c r="D45" s="50" t="s">
        <v>44</v>
      </c>
      <c r="E45" s="50" t="s">
        <v>44</v>
      </c>
      <c r="F45" s="50" t="s">
        <v>44</v>
      </c>
      <c r="G45" s="50" t="s">
        <v>44</v>
      </c>
      <c r="H45" s="22" t="s">
        <v>43</v>
      </c>
      <c r="I45" s="37" t="s">
        <v>44</v>
      </c>
      <c r="J45" s="100"/>
    </row>
    <row r="46" spans="1:15" x14ac:dyDescent="0.35">
      <c r="A46" s="12"/>
      <c r="B46" s="18">
        <v>2</v>
      </c>
      <c r="C46" s="51">
        <v>167.01</v>
      </c>
      <c r="D46" s="53">
        <v>206.434</v>
      </c>
      <c r="E46" s="53">
        <v>261.71499999999997</v>
      </c>
      <c r="F46" s="53">
        <v>332.31700000000001</v>
      </c>
      <c r="G46" s="53">
        <v>407.233</v>
      </c>
      <c r="I46" s="37">
        <v>8.8000000000000007</v>
      </c>
      <c r="J46" s="100"/>
    </row>
    <row r="47" spans="1:15" x14ac:dyDescent="0.35">
      <c r="A47" s="12"/>
      <c r="B47" s="18">
        <v>3</v>
      </c>
      <c r="C47" s="51">
        <v>160.37100000000001</v>
      </c>
      <c r="D47" s="53">
        <v>198.28200000000001</v>
      </c>
      <c r="E47" s="53">
        <v>250.27500000000001</v>
      </c>
      <c r="F47" s="53">
        <v>316.65300000000002</v>
      </c>
      <c r="G47" s="53">
        <v>390.77300000000002</v>
      </c>
      <c r="I47" s="37">
        <v>10</v>
      </c>
      <c r="J47" s="100"/>
    </row>
    <row r="48" spans="1:15" x14ac:dyDescent="0.35">
      <c r="A48" s="12"/>
      <c r="B48" s="18">
        <v>4</v>
      </c>
      <c r="C48" s="51">
        <v>150.60499999999999</v>
      </c>
      <c r="D48" s="50">
        <v>189.25800000000001</v>
      </c>
      <c r="E48" s="50">
        <v>239.18799999999999</v>
      </c>
      <c r="F48" s="50">
        <v>301.322</v>
      </c>
      <c r="G48" s="50">
        <v>369.637</v>
      </c>
      <c r="I48" s="37">
        <v>7.5</v>
      </c>
      <c r="J48" s="100"/>
    </row>
    <row r="49" spans="1:11" s="64" customFormat="1" x14ac:dyDescent="0.35">
      <c r="A49" s="63"/>
      <c r="B49" s="107">
        <v>5</v>
      </c>
      <c r="C49" s="88" t="s">
        <v>44</v>
      </c>
      <c r="D49" s="89" t="s">
        <v>44</v>
      </c>
      <c r="E49" s="89" t="s">
        <v>44</v>
      </c>
      <c r="F49" s="89" t="s">
        <v>44</v>
      </c>
      <c r="G49" s="89" t="s">
        <v>44</v>
      </c>
      <c r="H49" s="90"/>
      <c r="I49" s="122">
        <v>3.8</v>
      </c>
      <c r="J49" s="100" t="s">
        <v>111</v>
      </c>
      <c r="K49" s="33" t="s">
        <v>71</v>
      </c>
    </row>
    <row r="50" spans="1:11" x14ac:dyDescent="0.35">
      <c r="A50" s="12"/>
      <c r="B50" s="18">
        <v>6</v>
      </c>
      <c r="C50" s="51">
        <v>164.03800000000001</v>
      </c>
      <c r="D50" s="50">
        <v>199.471</v>
      </c>
      <c r="E50" s="50">
        <v>249.08799999999999</v>
      </c>
      <c r="F50" s="50">
        <v>311.39999999999998</v>
      </c>
      <c r="G50" s="50">
        <v>380.65</v>
      </c>
      <c r="I50" s="37">
        <v>6.1</v>
      </c>
      <c r="J50" s="100"/>
    </row>
    <row r="51" spans="1:11" x14ac:dyDescent="0.35">
      <c r="A51" s="15"/>
      <c r="B51" s="19">
        <v>7</v>
      </c>
      <c r="C51" s="72">
        <v>165.023</v>
      </c>
      <c r="D51" s="49">
        <v>200.19399999999999</v>
      </c>
      <c r="E51" s="49">
        <v>249.58699999999999</v>
      </c>
      <c r="F51" s="49">
        <v>311.66300000000001</v>
      </c>
      <c r="G51" s="49">
        <v>380.31599999999997</v>
      </c>
      <c r="I51" s="41">
        <v>7.2</v>
      </c>
      <c r="J51" s="100"/>
    </row>
    <row r="52" spans="1:11" x14ac:dyDescent="0.35">
      <c r="A52" s="12" t="s">
        <v>13</v>
      </c>
      <c r="B52" s="18">
        <v>1</v>
      </c>
      <c r="C52" s="51" t="s">
        <v>44</v>
      </c>
      <c r="D52" s="50" t="s">
        <v>44</v>
      </c>
      <c r="E52" s="50" t="s">
        <v>44</v>
      </c>
      <c r="F52" s="50" t="s">
        <v>44</v>
      </c>
      <c r="G52" s="50" t="s">
        <v>44</v>
      </c>
      <c r="H52" s="22" t="s">
        <v>43</v>
      </c>
      <c r="I52" s="37" t="s">
        <v>44</v>
      </c>
      <c r="J52" s="100"/>
    </row>
    <row r="53" spans="1:11" x14ac:dyDescent="0.35">
      <c r="A53" s="12"/>
      <c r="B53" s="18">
        <v>2</v>
      </c>
      <c r="C53" s="51">
        <v>131.06700000000001</v>
      </c>
      <c r="D53" s="50">
        <v>163.08799999999999</v>
      </c>
      <c r="E53" s="50">
        <v>203.48500000000001</v>
      </c>
      <c r="F53" s="50">
        <v>252.78800000000001</v>
      </c>
      <c r="G53" s="50">
        <v>309.81599999999997</v>
      </c>
      <c r="I53" s="37">
        <v>8.8000000000000007</v>
      </c>
      <c r="J53" s="100"/>
    </row>
    <row r="54" spans="1:11" x14ac:dyDescent="0.35">
      <c r="A54" s="12"/>
      <c r="B54" s="18">
        <v>3</v>
      </c>
      <c r="C54" s="51">
        <v>137.745</v>
      </c>
      <c r="D54" s="50">
        <v>169.56899999999999</v>
      </c>
      <c r="E54" s="50">
        <v>211.28399999999999</v>
      </c>
      <c r="F54" s="50">
        <v>263.94499999999999</v>
      </c>
      <c r="G54" s="50">
        <v>327.887</v>
      </c>
      <c r="I54" s="56">
        <v>9</v>
      </c>
      <c r="J54" s="100"/>
    </row>
    <row r="55" spans="1:11" x14ac:dyDescent="0.35">
      <c r="A55" s="12"/>
      <c r="B55" s="18">
        <v>4</v>
      </c>
      <c r="C55" s="51">
        <v>140.22200000000001</v>
      </c>
      <c r="D55" s="50">
        <v>173.90700000000001</v>
      </c>
      <c r="E55" s="50">
        <v>218.114</v>
      </c>
      <c r="F55" s="50">
        <v>274.14400000000001</v>
      </c>
      <c r="G55" s="50">
        <v>339.97</v>
      </c>
      <c r="I55" s="56">
        <v>8.5</v>
      </c>
      <c r="J55" s="100"/>
    </row>
    <row r="56" spans="1:11" x14ac:dyDescent="0.35">
      <c r="A56" s="12"/>
      <c r="B56" s="18">
        <v>5</v>
      </c>
      <c r="C56" s="51">
        <v>135.78399999999999</v>
      </c>
      <c r="D56" s="50">
        <v>171.82300000000001</v>
      </c>
      <c r="E56" s="50">
        <v>218.08600000000001</v>
      </c>
      <c r="F56" s="50">
        <v>276.58300000000003</v>
      </c>
      <c r="G56" s="50">
        <v>348.52699999999999</v>
      </c>
      <c r="I56" s="56">
        <v>9.4</v>
      </c>
      <c r="J56" s="100"/>
    </row>
    <row r="57" spans="1:11" x14ac:dyDescent="0.35">
      <c r="A57" s="12"/>
      <c r="B57" s="18">
        <v>6</v>
      </c>
      <c r="C57" s="51">
        <v>143.36799999999999</v>
      </c>
      <c r="D57" s="50">
        <v>178.47399999999999</v>
      </c>
      <c r="E57" s="50">
        <v>225.08199999999999</v>
      </c>
      <c r="F57" s="50">
        <v>284.43099999999998</v>
      </c>
      <c r="G57" s="50">
        <v>356.97699999999998</v>
      </c>
      <c r="I57" s="56">
        <v>9.1</v>
      </c>
      <c r="J57" s="100"/>
    </row>
    <row r="58" spans="1:11" s="64" customFormat="1" x14ac:dyDescent="0.35">
      <c r="A58" s="65"/>
      <c r="B58" s="96">
        <v>7</v>
      </c>
      <c r="C58" s="97" t="s">
        <v>44</v>
      </c>
      <c r="D58" s="98" t="s">
        <v>44</v>
      </c>
      <c r="E58" s="98" t="s">
        <v>44</v>
      </c>
      <c r="F58" s="98" t="s">
        <v>44</v>
      </c>
      <c r="G58" s="98" t="s">
        <v>44</v>
      </c>
      <c r="H58" s="90"/>
      <c r="I58" s="99">
        <v>2</v>
      </c>
      <c r="J58" s="100" t="s">
        <v>111</v>
      </c>
      <c r="K58" s="33" t="s">
        <v>71</v>
      </c>
    </row>
    <row r="59" spans="1:11" x14ac:dyDescent="0.35">
      <c r="A59" s="12" t="s">
        <v>14</v>
      </c>
      <c r="B59" s="18">
        <v>1</v>
      </c>
      <c r="C59" s="51" t="s">
        <v>44</v>
      </c>
      <c r="D59" s="50" t="s">
        <v>44</v>
      </c>
      <c r="E59" s="50" t="s">
        <v>44</v>
      </c>
      <c r="F59" s="50" t="s">
        <v>44</v>
      </c>
      <c r="G59" s="50" t="s">
        <v>44</v>
      </c>
      <c r="H59" s="22" t="s">
        <v>43</v>
      </c>
      <c r="I59" s="37" t="s">
        <v>44</v>
      </c>
      <c r="J59" s="100"/>
    </row>
    <row r="60" spans="1:11" x14ac:dyDescent="0.35">
      <c r="A60" s="12"/>
      <c r="B60" s="18">
        <v>2</v>
      </c>
      <c r="C60" s="51">
        <v>181.23400000000001</v>
      </c>
      <c r="D60" s="50">
        <v>224.36600000000001</v>
      </c>
      <c r="E60" s="50">
        <v>283.96600000000001</v>
      </c>
      <c r="F60" s="50">
        <v>358.05599999999998</v>
      </c>
      <c r="G60" s="50">
        <v>433.49900000000002</v>
      </c>
      <c r="I60" s="24">
        <v>9.3000000000000007</v>
      </c>
      <c r="J60" s="100"/>
    </row>
    <row r="61" spans="1:11" x14ac:dyDescent="0.35">
      <c r="A61" s="12"/>
      <c r="B61" s="18">
        <v>3</v>
      </c>
      <c r="C61" s="51">
        <v>170.28899999999999</v>
      </c>
      <c r="D61" s="50">
        <v>211.863</v>
      </c>
      <c r="E61" s="50">
        <v>268.678</v>
      </c>
      <c r="F61" s="50">
        <v>339.17899999999997</v>
      </c>
      <c r="G61" s="50">
        <v>413.75599999999997</v>
      </c>
      <c r="I61" s="24">
        <v>10.3</v>
      </c>
      <c r="J61" s="100"/>
    </row>
    <row r="62" spans="1:11" x14ac:dyDescent="0.35">
      <c r="A62" s="12"/>
      <c r="B62" s="18">
        <v>4</v>
      </c>
      <c r="C62" s="51">
        <v>177.78299999999999</v>
      </c>
      <c r="D62" s="50">
        <v>216.947</v>
      </c>
      <c r="E62" s="50">
        <v>272.83300000000003</v>
      </c>
      <c r="F62" s="50">
        <v>342.68200000000002</v>
      </c>
      <c r="G62" s="50">
        <v>416.00900000000001</v>
      </c>
      <c r="I62" s="24">
        <v>9.6999999999999993</v>
      </c>
      <c r="J62" s="100"/>
    </row>
    <row r="63" spans="1:11" x14ac:dyDescent="0.35">
      <c r="A63" s="12"/>
      <c r="B63" s="18">
        <v>5</v>
      </c>
      <c r="C63" s="51">
        <v>176.745</v>
      </c>
      <c r="D63" s="50">
        <v>216.00200000000001</v>
      </c>
      <c r="E63" s="50">
        <v>271.99599999999998</v>
      </c>
      <c r="F63" s="50">
        <v>341.99200000000002</v>
      </c>
      <c r="G63" s="50">
        <v>415.839</v>
      </c>
      <c r="I63" s="37">
        <v>9.1</v>
      </c>
      <c r="J63" s="100"/>
    </row>
    <row r="64" spans="1:11" x14ac:dyDescent="0.35">
      <c r="A64" s="12"/>
      <c r="B64" s="18">
        <v>6</v>
      </c>
      <c r="C64" s="51">
        <v>181.59899999999999</v>
      </c>
      <c r="D64" s="50">
        <v>221.38800000000001</v>
      </c>
      <c r="E64" s="50">
        <v>277.84699999999998</v>
      </c>
      <c r="F64" s="50">
        <v>348.90300000000002</v>
      </c>
      <c r="G64" s="50">
        <v>422.99700000000001</v>
      </c>
      <c r="I64" s="37">
        <v>9.1999999999999993</v>
      </c>
      <c r="J64" s="100"/>
    </row>
    <row r="65" spans="1:11" x14ac:dyDescent="0.35">
      <c r="A65" s="15"/>
      <c r="B65" s="19">
        <v>7</v>
      </c>
      <c r="C65" s="72">
        <v>180.96600000000001</v>
      </c>
      <c r="D65" s="49">
        <v>219.59200000000001</v>
      </c>
      <c r="E65" s="49">
        <v>274.08300000000003</v>
      </c>
      <c r="F65" s="49">
        <v>341.66300000000001</v>
      </c>
      <c r="G65" s="49">
        <v>412.334</v>
      </c>
      <c r="I65" s="25">
        <v>4.5</v>
      </c>
      <c r="J65" s="100"/>
    </row>
    <row r="66" spans="1:11" x14ac:dyDescent="0.35">
      <c r="A66" s="12" t="s">
        <v>15</v>
      </c>
      <c r="B66" s="18">
        <v>1</v>
      </c>
      <c r="C66" s="51" t="s">
        <v>44</v>
      </c>
      <c r="D66" s="50" t="s">
        <v>44</v>
      </c>
      <c r="E66" s="50" t="s">
        <v>44</v>
      </c>
      <c r="F66" s="50" t="s">
        <v>44</v>
      </c>
      <c r="G66" s="50" t="s">
        <v>44</v>
      </c>
      <c r="H66" s="22" t="s">
        <v>43</v>
      </c>
      <c r="I66" s="37" t="s">
        <v>44</v>
      </c>
      <c r="J66" s="100"/>
    </row>
    <row r="67" spans="1:11" x14ac:dyDescent="0.35">
      <c r="A67" s="12"/>
      <c r="B67" s="18">
        <v>2</v>
      </c>
      <c r="C67" s="51">
        <v>172.71600000000001</v>
      </c>
      <c r="D67" s="53">
        <v>208.15199999999999</v>
      </c>
      <c r="E67" s="53">
        <v>258.83100000000002</v>
      </c>
      <c r="F67" s="53">
        <v>324.45400000000001</v>
      </c>
      <c r="G67" s="53">
        <v>395.80900000000003</v>
      </c>
      <c r="I67" s="61">
        <v>8.9</v>
      </c>
      <c r="J67" s="100"/>
    </row>
    <row r="68" spans="1:11" x14ac:dyDescent="0.35">
      <c r="A68" s="12"/>
      <c r="B68" s="18">
        <v>3</v>
      </c>
      <c r="C68" s="51">
        <v>174.428</v>
      </c>
      <c r="D68" s="53">
        <v>210.41</v>
      </c>
      <c r="E68" s="53">
        <v>262.32400000000001</v>
      </c>
      <c r="F68" s="53">
        <v>329.36799999999999</v>
      </c>
      <c r="G68" s="53">
        <v>401.96600000000001</v>
      </c>
      <c r="I68" s="61">
        <v>9.5</v>
      </c>
      <c r="J68" s="100"/>
    </row>
    <row r="69" spans="1:11" x14ac:dyDescent="0.35">
      <c r="A69" s="12"/>
      <c r="B69" s="18">
        <v>4</v>
      </c>
      <c r="C69" s="51">
        <v>174.155</v>
      </c>
      <c r="D69" s="53">
        <v>211.47900000000001</v>
      </c>
      <c r="E69" s="53">
        <v>264.94499999999999</v>
      </c>
      <c r="F69" s="53">
        <v>333.22300000000001</v>
      </c>
      <c r="G69" s="53">
        <v>405.81799999999998</v>
      </c>
      <c r="I69" s="61">
        <v>8.6999999999999993</v>
      </c>
      <c r="J69" s="100"/>
    </row>
    <row r="70" spans="1:11" x14ac:dyDescent="0.35">
      <c r="A70" s="12"/>
      <c r="B70" s="18">
        <v>5</v>
      </c>
      <c r="C70" s="51">
        <v>175.28899999999999</v>
      </c>
      <c r="D70" s="50">
        <v>213.464</v>
      </c>
      <c r="E70" s="50">
        <v>268.23599999999999</v>
      </c>
      <c r="F70" s="50">
        <v>337.90699999999998</v>
      </c>
      <c r="G70" s="50">
        <v>412.75</v>
      </c>
      <c r="I70" s="24">
        <v>9.1999999999999993</v>
      </c>
      <c r="J70" s="100"/>
      <c r="K70" s="8"/>
    </row>
    <row r="71" spans="1:11" x14ac:dyDescent="0.35">
      <c r="A71" s="12"/>
      <c r="B71" s="18">
        <v>6</v>
      </c>
      <c r="C71" s="51">
        <v>185.66499999999999</v>
      </c>
      <c r="D71" s="53">
        <v>224.613</v>
      </c>
      <c r="E71" s="53">
        <v>280.76900000000001</v>
      </c>
      <c r="F71" s="53">
        <v>352.50299999999999</v>
      </c>
      <c r="G71" s="53">
        <v>427.07600000000002</v>
      </c>
      <c r="I71" s="24">
        <v>9</v>
      </c>
      <c r="J71" s="100"/>
      <c r="K71" s="8"/>
    </row>
    <row r="72" spans="1:11" x14ac:dyDescent="0.35">
      <c r="A72" s="12"/>
      <c r="B72" s="18">
        <v>7</v>
      </c>
      <c r="C72" s="51">
        <v>179.93199999999999</v>
      </c>
      <c r="D72" s="53">
        <v>218.13900000000001</v>
      </c>
      <c r="E72" s="53">
        <v>273.05900000000003</v>
      </c>
      <c r="F72" s="53">
        <v>342.43299999999999</v>
      </c>
      <c r="G72" s="53">
        <v>416.42700000000002</v>
      </c>
      <c r="I72" s="24">
        <v>9.4</v>
      </c>
      <c r="J72" s="100"/>
      <c r="K72" s="8"/>
    </row>
    <row r="73" spans="1:11" x14ac:dyDescent="0.35">
      <c r="A73" s="10"/>
      <c r="I73" s="9"/>
      <c r="J73" s="87"/>
    </row>
    <row r="74" spans="1:11" x14ac:dyDescent="0.35">
      <c r="I74" s="9"/>
      <c r="J74" s="87"/>
      <c r="K74" s="8"/>
    </row>
    <row r="75" spans="1:11" x14ac:dyDescent="0.35">
      <c r="I75" s="9"/>
      <c r="K75" s="8"/>
    </row>
    <row r="76" spans="1:11" x14ac:dyDescent="0.35">
      <c r="H76" s="10"/>
      <c r="I76" s="40"/>
    </row>
    <row r="88" spans="1:2" x14ac:dyDescent="0.35">
      <c r="A88" s="10"/>
      <c r="B88" s="10"/>
    </row>
  </sheetData>
  <mergeCells count="1">
    <mergeCell ref="A1:E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"/>
  <sheetViews>
    <sheetView topLeftCell="A82" workbookViewId="0">
      <selection activeCell="J12" sqref="J12"/>
    </sheetView>
  </sheetViews>
  <sheetFormatPr defaultRowHeight="14.5" x14ac:dyDescent="0.35"/>
  <cols>
    <col min="1" max="1" width="14.453125" bestFit="1" customWidth="1"/>
    <col min="9" max="9" width="15.81640625" bestFit="1" customWidth="1"/>
    <col min="10" max="10" width="18.453125" style="85" customWidth="1"/>
    <col min="12" max="12" width="36" bestFit="1" customWidth="1"/>
  </cols>
  <sheetData>
    <row r="1" spans="1:12" ht="16" thickBot="1" x14ac:dyDescent="0.4">
      <c r="A1" s="141" t="s">
        <v>3</v>
      </c>
      <c r="B1" s="141"/>
      <c r="C1" s="141"/>
      <c r="D1" s="141"/>
      <c r="E1" s="141"/>
      <c r="F1" t="s">
        <v>27</v>
      </c>
      <c r="I1" s="82" t="s">
        <v>85</v>
      </c>
      <c r="J1" s="83"/>
      <c r="L1" s="93" t="s">
        <v>89</v>
      </c>
    </row>
    <row r="2" spans="1:12" ht="15.5" thickTop="1" thickBot="1" x14ac:dyDescent="0.4">
      <c r="A2" s="2" t="s">
        <v>16</v>
      </c>
      <c r="B2" s="59" t="s">
        <v>47</v>
      </c>
      <c r="C2" s="20">
        <v>10</v>
      </c>
      <c r="D2" s="5">
        <v>25</v>
      </c>
      <c r="E2" s="5">
        <v>50</v>
      </c>
      <c r="F2" s="5">
        <v>75</v>
      </c>
      <c r="G2" s="5">
        <v>90</v>
      </c>
      <c r="I2" s="5" t="s">
        <v>86</v>
      </c>
      <c r="J2" s="84" t="s">
        <v>87</v>
      </c>
      <c r="L2" s="92" t="s">
        <v>90</v>
      </c>
    </row>
    <row r="3" spans="1:12" s="33" customFormat="1" ht="15" thickTop="1" x14ac:dyDescent="0.35">
      <c r="A3" s="39" t="s">
        <v>60</v>
      </c>
      <c r="B3" s="30">
        <v>1</v>
      </c>
      <c r="C3" s="9">
        <v>66</v>
      </c>
      <c r="D3" s="9">
        <v>201.834</v>
      </c>
      <c r="E3" s="9">
        <v>247.512</v>
      </c>
      <c r="F3" s="9">
        <v>305.62400000000002</v>
      </c>
      <c r="G3" s="9">
        <v>371.04500000000002</v>
      </c>
      <c r="I3" s="24">
        <v>6.8</v>
      </c>
      <c r="J3" s="85"/>
      <c r="L3" s="95" t="s">
        <v>91</v>
      </c>
    </row>
    <row r="4" spans="1:12" s="33" customFormat="1" ht="15" thickBot="1" x14ac:dyDescent="0.4">
      <c r="A4" s="39"/>
      <c r="B4" s="30">
        <v>2</v>
      </c>
      <c r="C4" s="9">
        <v>172.69</v>
      </c>
      <c r="D4" s="9">
        <v>204.58099999999999</v>
      </c>
      <c r="E4" s="9">
        <v>250.24</v>
      </c>
      <c r="F4" s="9">
        <v>307.33600000000001</v>
      </c>
      <c r="G4" s="9">
        <v>369.89100000000002</v>
      </c>
      <c r="I4" s="24">
        <v>10.1</v>
      </c>
      <c r="J4" s="85"/>
      <c r="L4" s="94" t="s">
        <v>92</v>
      </c>
    </row>
    <row r="5" spans="1:12" s="33" customFormat="1" x14ac:dyDescent="0.35">
      <c r="A5" s="39"/>
      <c r="B5" s="30">
        <v>3</v>
      </c>
      <c r="C5" s="9">
        <v>174.34899999999999</v>
      </c>
      <c r="D5" s="9">
        <v>207.08099999999999</v>
      </c>
      <c r="E5" s="9">
        <v>253.654</v>
      </c>
      <c r="F5" s="9">
        <v>312.053</v>
      </c>
      <c r="G5" s="9">
        <v>375.55500000000001</v>
      </c>
      <c r="I5" s="24">
        <v>9.3000000000000007</v>
      </c>
      <c r="J5" s="85"/>
    </row>
    <row r="6" spans="1:12" s="33" customFormat="1" x14ac:dyDescent="0.35">
      <c r="A6" s="39"/>
      <c r="B6" s="30">
        <v>4</v>
      </c>
      <c r="C6" s="9">
        <v>175.53800000000001</v>
      </c>
      <c r="D6" s="9">
        <v>207.922</v>
      </c>
      <c r="E6" s="9">
        <v>254.161</v>
      </c>
      <c r="F6" s="9">
        <v>311.01600000000002</v>
      </c>
      <c r="G6" s="9">
        <v>370.59899999999999</v>
      </c>
      <c r="I6" s="24">
        <v>5.3</v>
      </c>
      <c r="J6" s="85"/>
    </row>
    <row r="7" spans="1:12" s="64" customFormat="1" x14ac:dyDescent="0.35">
      <c r="A7" s="67"/>
      <c r="B7" s="102">
        <v>5</v>
      </c>
      <c r="C7" s="103" t="s">
        <v>44</v>
      </c>
      <c r="D7" s="103" t="s">
        <v>44</v>
      </c>
      <c r="E7" s="103" t="s">
        <v>44</v>
      </c>
      <c r="F7" s="103" t="s">
        <v>44</v>
      </c>
      <c r="G7" s="103" t="s">
        <v>44</v>
      </c>
      <c r="H7" s="90"/>
      <c r="I7" s="91">
        <v>1.4</v>
      </c>
      <c r="J7" s="100" t="s">
        <v>111</v>
      </c>
      <c r="K7" s="33" t="s">
        <v>71</v>
      </c>
    </row>
    <row r="8" spans="1:12" s="64" customFormat="1" x14ac:dyDescent="0.35">
      <c r="A8" s="67"/>
      <c r="B8" s="102">
        <v>6</v>
      </c>
      <c r="C8" s="103" t="s">
        <v>44</v>
      </c>
      <c r="D8" s="103" t="s">
        <v>44</v>
      </c>
      <c r="E8" s="103" t="s">
        <v>44</v>
      </c>
      <c r="F8" s="103" t="s">
        <v>44</v>
      </c>
      <c r="G8" s="103" t="s">
        <v>44</v>
      </c>
      <c r="H8" s="90"/>
      <c r="I8" s="91">
        <v>0.3</v>
      </c>
      <c r="J8" s="100" t="s">
        <v>111</v>
      </c>
      <c r="K8" s="33" t="s">
        <v>71</v>
      </c>
    </row>
    <row r="9" spans="1:12" s="33" customFormat="1" x14ac:dyDescent="0.35">
      <c r="A9" s="16"/>
      <c r="B9" s="62">
        <v>7</v>
      </c>
      <c r="C9" s="47">
        <v>167.77799999999999</v>
      </c>
      <c r="D9" s="48">
        <v>202.00899999999999</v>
      </c>
      <c r="E9" s="48">
        <v>245.215</v>
      </c>
      <c r="F9" s="48">
        <v>296.166</v>
      </c>
      <c r="G9" s="48">
        <v>349.19799999999998</v>
      </c>
      <c r="I9" s="25">
        <v>4.0999999999999996</v>
      </c>
      <c r="J9" s="85"/>
    </row>
    <row r="10" spans="1:12" s="33" customFormat="1" x14ac:dyDescent="0.35">
      <c r="A10" s="39" t="s">
        <v>59</v>
      </c>
      <c r="B10" s="30">
        <v>1</v>
      </c>
      <c r="C10" s="38" t="s">
        <v>44</v>
      </c>
      <c r="D10" s="40" t="s">
        <v>44</v>
      </c>
      <c r="E10" s="40" t="s">
        <v>44</v>
      </c>
      <c r="F10" s="40" t="s">
        <v>44</v>
      </c>
      <c r="G10" s="40" t="s">
        <v>44</v>
      </c>
      <c r="I10" s="18" t="s">
        <v>44</v>
      </c>
      <c r="J10" s="85"/>
    </row>
    <row r="11" spans="1:12" s="33" customFormat="1" x14ac:dyDescent="0.35">
      <c r="A11" s="39"/>
      <c r="B11" s="30">
        <v>2</v>
      </c>
      <c r="C11" s="38" t="s">
        <v>44</v>
      </c>
      <c r="D11" s="40" t="s">
        <v>44</v>
      </c>
      <c r="E11" s="40" t="s">
        <v>44</v>
      </c>
      <c r="F11" s="40" t="s">
        <v>44</v>
      </c>
      <c r="G11" s="40" t="s">
        <v>44</v>
      </c>
      <c r="I11" s="18" t="s">
        <v>44</v>
      </c>
      <c r="J11" s="85"/>
    </row>
    <row r="12" spans="1:12" s="33" customFormat="1" x14ac:dyDescent="0.35">
      <c r="A12" s="39"/>
      <c r="B12" s="30">
        <v>3</v>
      </c>
      <c r="C12" s="9">
        <v>168.84100000000001</v>
      </c>
      <c r="D12" s="9">
        <v>204.404</v>
      </c>
      <c r="E12" s="9">
        <v>252.55199999999999</v>
      </c>
      <c r="F12" s="9">
        <v>312.274</v>
      </c>
      <c r="G12" s="9">
        <v>377.51</v>
      </c>
      <c r="I12" s="61">
        <v>10.5</v>
      </c>
      <c r="J12" s="85"/>
    </row>
    <row r="13" spans="1:12" s="33" customFormat="1" x14ac:dyDescent="0.35">
      <c r="A13" s="39"/>
      <c r="B13" s="30">
        <v>4</v>
      </c>
      <c r="C13" s="9">
        <v>164.24100000000001</v>
      </c>
      <c r="D13" s="9">
        <v>196.756</v>
      </c>
      <c r="E13" s="9">
        <v>242.74199999999999</v>
      </c>
      <c r="F13" s="9">
        <v>301.72899999999998</v>
      </c>
      <c r="G13" s="9">
        <v>368.67700000000002</v>
      </c>
      <c r="I13" s="61">
        <v>5.3</v>
      </c>
      <c r="J13" s="85"/>
    </row>
    <row r="14" spans="1:12" s="33" customFormat="1" x14ac:dyDescent="0.35">
      <c r="A14" s="39"/>
      <c r="B14" s="30">
        <v>5</v>
      </c>
      <c r="C14" s="9">
        <v>161.31899999999999</v>
      </c>
      <c r="D14" s="9">
        <v>194.56399999999999</v>
      </c>
      <c r="E14" s="9">
        <v>238.946</v>
      </c>
      <c r="F14" s="9">
        <v>294.05099999999999</v>
      </c>
      <c r="G14" s="9">
        <v>354.4</v>
      </c>
      <c r="I14" s="61">
        <v>4.5999999999999996</v>
      </c>
      <c r="J14" s="85"/>
    </row>
    <row r="15" spans="1:12" s="64" customFormat="1" x14ac:dyDescent="0.35">
      <c r="A15" s="67"/>
      <c r="B15" s="102">
        <v>6</v>
      </c>
      <c r="C15" s="103" t="s">
        <v>44</v>
      </c>
      <c r="D15" s="103" t="s">
        <v>44</v>
      </c>
      <c r="E15" s="103" t="s">
        <v>44</v>
      </c>
      <c r="F15" s="103" t="s">
        <v>44</v>
      </c>
      <c r="G15" s="103" t="s">
        <v>44</v>
      </c>
      <c r="H15" s="90"/>
      <c r="I15" s="108">
        <v>3.3</v>
      </c>
      <c r="J15" s="100" t="s">
        <v>111</v>
      </c>
      <c r="K15" s="33" t="s">
        <v>71</v>
      </c>
    </row>
    <row r="16" spans="1:12" s="64" customFormat="1" x14ac:dyDescent="0.35">
      <c r="A16" s="68"/>
      <c r="B16" s="128">
        <v>7</v>
      </c>
      <c r="C16" s="112" t="s">
        <v>44</v>
      </c>
      <c r="D16" s="113" t="s">
        <v>44</v>
      </c>
      <c r="E16" s="113" t="s">
        <v>44</v>
      </c>
      <c r="F16" s="113" t="s">
        <v>44</v>
      </c>
      <c r="G16" s="113" t="s">
        <v>44</v>
      </c>
      <c r="H16" s="90"/>
      <c r="I16" s="101">
        <v>2.1</v>
      </c>
      <c r="J16" s="100" t="s">
        <v>111</v>
      </c>
      <c r="K16" s="33" t="s">
        <v>71</v>
      </c>
    </row>
    <row r="17" spans="1:11" s="33" customFormat="1" x14ac:dyDescent="0.35">
      <c r="A17" s="104" t="s">
        <v>58</v>
      </c>
      <c r="B17" s="102">
        <v>1</v>
      </c>
      <c r="C17" s="105" t="s">
        <v>44</v>
      </c>
      <c r="D17" s="106" t="s">
        <v>44</v>
      </c>
      <c r="E17" s="106" t="s">
        <v>44</v>
      </c>
      <c r="F17" s="106" t="s">
        <v>44</v>
      </c>
      <c r="G17" s="106" t="s">
        <v>44</v>
      </c>
      <c r="H17" s="90"/>
      <c r="I17" s="107" t="s">
        <v>44</v>
      </c>
      <c r="J17" s="100" t="s">
        <v>93</v>
      </c>
    </row>
    <row r="18" spans="1:11" s="33" customFormat="1" x14ac:dyDescent="0.35">
      <c r="A18" s="104"/>
      <c r="B18" s="102">
        <v>2</v>
      </c>
      <c r="C18" s="103" t="s">
        <v>44</v>
      </c>
      <c r="D18" s="103" t="s">
        <v>44</v>
      </c>
      <c r="E18" s="103" t="s">
        <v>44</v>
      </c>
      <c r="F18" s="103" t="s">
        <v>44</v>
      </c>
      <c r="G18" s="103" t="s">
        <v>44</v>
      </c>
      <c r="H18" s="90"/>
      <c r="I18" s="108">
        <v>4.3</v>
      </c>
      <c r="J18" s="100" t="s">
        <v>94</v>
      </c>
    </row>
    <row r="19" spans="1:11" s="64" customFormat="1" x14ac:dyDescent="0.35">
      <c r="A19" s="104"/>
      <c r="B19" s="102">
        <v>3</v>
      </c>
      <c r="C19" s="103" t="s">
        <v>44</v>
      </c>
      <c r="D19" s="103" t="s">
        <v>44</v>
      </c>
      <c r="E19" s="103" t="s">
        <v>44</v>
      </c>
      <c r="F19" s="103" t="s">
        <v>44</v>
      </c>
      <c r="G19" s="103" t="s">
        <v>44</v>
      </c>
      <c r="H19" s="90"/>
      <c r="I19" s="108">
        <v>1.2</v>
      </c>
      <c r="J19" s="86"/>
      <c r="K19" s="33" t="s">
        <v>71</v>
      </c>
    </row>
    <row r="20" spans="1:11" s="64" customFormat="1" x14ac:dyDescent="0.35">
      <c r="A20" s="104"/>
      <c r="B20" s="109">
        <v>4</v>
      </c>
      <c r="C20" s="103" t="s">
        <v>44</v>
      </c>
      <c r="D20" s="103" t="s">
        <v>44</v>
      </c>
      <c r="E20" s="103" t="s">
        <v>44</v>
      </c>
      <c r="F20" s="103" t="s">
        <v>44</v>
      </c>
      <c r="G20" s="103" t="s">
        <v>44</v>
      </c>
      <c r="H20" s="90"/>
      <c r="I20" s="108">
        <v>3.2</v>
      </c>
      <c r="J20" s="86"/>
      <c r="K20" s="33" t="s">
        <v>71</v>
      </c>
    </row>
    <row r="21" spans="1:11" s="64" customFormat="1" x14ac:dyDescent="0.35">
      <c r="A21" s="104"/>
      <c r="B21" s="109">
        <v>5</v>
      </c>
      <c r="C21" s="103" t="s">
        <v>44</v>
      </c>
      <c r="D21" s="103" t="s">
        <v>44</v>
      </c>
      <c r="E21" s="103" t="s">
        <v>44</v>
      </c>
      <c r="F21" s="103" t="s">
        <v>44</v>
      </c>
      <c r="G21" s="103" t="s">
        <v>44</v>
      </c>
      <c r="H21" s="90"/>
      <c r="I21" s="108">
        <v>2.2999999999999998</v>
      </c>
      <c r="J21" s="86"/>
      <c r="K21" s="33" t="s">
        <v>71</v>
      </c>
    </row>
    <row r="22" spans="1:11" s="64" customFormat="1" x14ac:dyDescent="0.35">
      <c r="A22" s="104"/>
      <c r="B22" s="109">
        <v>6</v>
      </c>
      <c r="C22" s="103" t="s">
        <v>44</v>
      </c>
      <c r="D22" s="103" t="s">
        <v>44</v>
      </c>
      <c r="E22" s="103" t="s">
        <v>44</v>
      </c>
      <c r="F22" s="103" t="s">
        <v>44</v>
      </c>
      <c r="G22" s="103" t="s">
        <v>44</v>
      </c>
      <c r="H22" s="90"/>
      <c r="I22" s="108">
        <v>1.3</v>
      </c>
      <c r="J22" s="86"/>
      <c r="K22" s="33" t="s">
        <v>71</v>
      </c>
    </row>
    <row r="23" spans="1:11" s="64" customFormat="1" x14ac:dyDescent="0.35">
      <c r="A23" s="110"/>
      <c r="B23" s="111">
        <v>7</v>
      </c>
      <c r="C23" s="112" t="s">
        <v>44</v>
      </c>
      <c r="D23" s="113" t="s">
        <v>44</v>
      </c>
      <c r="E23" s="113" t="s">
        <v>44</v>
      </c>
      <c r="F23" s="113" t="s">
        <v>44</v>
      </c>
      <c r="G23" s="113" t="s">
        <v>44</v>
      </c>
      <c r="H23" s="90"/>
      <c r="I23" s="101">
        <v>1.1000000000000001</v>
      </c>
      <c r="J23" s="86"/>
      <c r="K23" s="33" t="s">
        <v>71</v>
      </c>
    </row>
    <row r="24" spans="1:11" s="64" customFormat="1" x14ac:dyDescent="0.35">
      <c r="A24" s="104" t="s">
        <v>17</v>
      </c>
      <c r="B24" s="102">
        <v>1</v>
      </c>
      <c r="C24" s="105" t="s">
        <v>44</v>
      </c>
      <c r="D24" s="106" t="s">
        <v>44</v>
      </c>
      <c r="E24" s="106" t="s">
        <v>44</v>
      </c>
      <c r="F24" s="106" t="s">
        <v>44</v>
      </c>
      <c r="G24" s="106" t="s">
        <v>44</v>
      </c>
      <c r="I24" s="108">
        <v>1.3</v>
      </c>
      <c r="J24" s="100"/>
    </row>
    <row r="25" spans="1:11" s="64" customFormat="1" x14ac:dyDescent="0.35">
      <c r="A25" s="67"/>
      <c r="B25" s="102">
        <v>2</v>
      </c>
      <c r="C25" s="103" t="s">
        <v>44</v>
      </c>
      <c r="D25" s="103" t="s">
        <v>44</v>
      </c>
      <c r="E25" s="103" t="s">
        <v>44</v>
      </c>
      <c r="F25" s="103" t="s">
        <v>44</v>
      </c>
      <c r="G25" s="103" t="s">
        <v>44</v>
      </c>
      <c r="I25" s="108">
        <v>3.9</v>
      </c>
      <c r="J25" s="100"/>
    </row>
    <row r="26" spans="1:11" s="64" customFormat="1" x14ac:dyDescent="0.35">
      <c r="A26" s="67"/>
      <c r="B26" s="102">
        <v>3</v>
      </c>
      <c r="C26" s="103" t="s">
        <v>44</v>
      </c>
      <c r="D26" s="103" t="s">
        <v>44</v>
      </c>
      <c r="E26" s="103" t="s">
        <v>44</v>
      </c>
      <c r="F26" s="103" t="s">
        <v>44</v>
      </c>
      <c r="G26" s="103" t="s">
        <v>44</v>
      </c>
      <c r="I26" s="108">
        <v>2.7</v>
      </c>
      <c r="J26" s="100" t="s">
        <v>111</v>
      </c>
      <c r="K26" s="70" t="s">
        <v>72</v>
      </c>
    </row>
    <row r="27" spans="1:11" s="64" customFormat="1" x14ac:dyDescent="0.35">
      <c r="A27" s="67"/>
      <c r="B27" s="109">
        <v>4</v>
      </c>
      <c r="C27" s="103" t="s">
        <v>44</v>
      </c>
      <c r="D27" s="103" t="s">
        <v>44</v>
      </c>
      <c r="E27" s="103" t="s">
        <v>44</v>
      </c>
      <c r="F27" s="103" t="s">
        <v>44</v>
      </c>
      <c r="G27" s="103" t="s">
        <v>44</v>
      </c>
      <c r="I27" s="108">
        <v>2.8</v>
      </c>
      <c r="J27" s="86"/>
    </row>
    <row r="28" spans="1:11" s="64" customFormat="1" x14ac:dyDescent="0.35">
      <c r="A28" s="67"/>
      <c r="B28" s="109">
        <v>5</v>
      </c>
      <c r="C28" s="103" t="s">
        <v>44</v>
      </c>
      <c r="D28" s="103" t="s">
        <v>44</v>
      </c>
      <c r="E28" s="103" t="s">
        <v>44</v>
      </c>
      <c r="F28" s="103" t="s">
        <v>44</v>
      </c>
      <c r="G28" s="103" t="s">
        <v>44</v>
      </c>
      <c r="I28" s="108">
        <v>2.8</v>
      </c>
      <c r="J28" s="86"/>
    </row>
    <row r="29" spans="1:11" s="64" customFormat="1" x14ac:dyDescent="0.35">
      <c r="A29" s="67"/>
      <c r="B29" s="109">
        <v>6</v>
      </c>
      <c r="C29" s="103" t="s">
        <v>44</v>
      </c>
      <c r="D29" s="103" t="s">
        <v>44</v>
      </c>
      <c r="E29" s="103" t="s">
        <v>44</v>
      </c>
      <c r="F29" s="103" t="s">
        <v>44</v>
      </c>
      <c r="G29" s="103" t="s">
        <v>44</v>
      </c>
      <c r="I29" s="108">
        <v>1</v>
      </c>
      <c r="J29" s="86"/>
    </row>
    <row r="30" spans="1:11" s="64" customFormat="1" x14ac:dyDescent="0.35">
      <c r="A30" s="68"/>
      <c r="B30" s="111">
        <v>7</v>
      </c>
      <c r="C30" s="112" t="s">
        <v>44</v>
      </c>
      <c r="D30" s="113" t="s">
        <v>44</v>
      </c>
      <c r="E30" s="113" t="s">
        <v>44</v>
      </c>
      <c r="F30" s="113" t="s">
        <v>44</v>
      </c>
      <c r="G30" s="113" t="s">
        <v>44</v>
      </c>
      <c r="I30" s="101">
        <v>1.5</v>
      </c>
      <c r="J30" s="86"/>
    </row>
    <row r="31" spans="1:11" x14ac:dyDescent="0.35">
      <c r="A31" s="10" t="s">
        <v>18</v>
      </c>
      <c r="B31" s="21">
        <v>1</v>
      </c>
      <c r="C31" s="38" t="s">
        <v>44</v>
      </c>
      <c r="D31" s="37" t="s">
        <v>44</v>
      </c>
      <c r="E31" s="37" t="s">
        <v>44</v>
      </c>
      <c r="F31" s="37" t="s">
        <v>44</v>
      </c>
      <c r="G31" s="37" t="s">
        <v>44</v>
      </c>
      <c r="I31" s="61" t="s">
        <v>44</v>
      </c>
    </row>
    <row r="32" spans="1:11" x14ac:dyDescent="0.35">
      <c r="B32" s="21">
        <v>2</v>
      </c>
      <c r="C32" s="46">
        <v>211.036</v>
      </c>
      <c r="D32" s="9">
        <v>245.79499999999999</v>
      </c>
      <c r="E32" s="9">
        <v>295.09800000000001</v>
      </c>
      <c r="F32" s="9">
        <v>353.94200000000001</v>
      </c>
      <c r="G32" s="9">
        <v>409.53899999999999</v>
      </c>
      <c r="I32" s="61">
        <v>7</v>
      </c>
    </row>
    <row r="33" spans="1:11" x14ac:dyDescent="0.35">
      <c r="B33" s="21">
        <v>3</v>
      </c>
      <c r="C33" s="46">
        <v>205.34299999999999</v>
      </c>
      <c r="D33" s="9">
        <v>245.17099999999999</v>
      </c>
      <c r="E33" s="9">
        <v>299.95499999999998</v>
      </c>
      <c r="F33" s="9">
        <v>365.41399999999999</v>
      </c>
      <c r="G33" s="9">
        <v>431.30099999999999</v>
      </c>
      <c r="I33" s="61">
        <v>7.8</v>
      </c>
    </row>
    <row r="34" spans="1:11" x14ac:dyDescent="0.35">
      <c r="B34" s="27">
        <v>4</v>
      </c>
      <c r="C34" s="46">
        <v>209.191</v>
      </c>
      <c r="D34" s="9">
        <v>248.613</v>
      </c>
      <c r="E34" s="9">
        <v>303.25900000000001</v>
      </c>
      <c r="F34" s="9">
        <v>368.23599999999999</v>
      </c>
      <c r="G34" s="9">
        <v>433.60599999999999</v>
      </c>
      <c r="I34" s="61">
        <v>5.3</v>
      </c>
    </row>
    <row r="35" spans="1:11" x14ac:dyDescent="0.35">
      <c r="B35" s="27">
        <v>5</v>
      </c>
      <c r="C35" s="46">
        <v>198.113</v>
      </c>
      <c r="D35" s="9">
        <v>238.203</v>
      </c>
      <c r="E35" s="9">
        <v>292.86</v>
      </c>
      <c r="F35" s="9">
        <v>358.20299999999997</v>
      </c>
      <c r="G35" s="9">
        <v>422.94900000000001</v>
      </c>
      <c r="I35" s="61">
        <v>5.6</v>
      </c>
    </row>
    <row r="36" spans="1:11" s="64" customFormat="1" x14ac:dyDescent="0.35">
      <c r="B36" s="114">
        <v>6</v>
      </c>
      <c r="C36" s="115" t="s">
        <v>44</v>
      </c>
      <c r="D36" s="103" t="s">
        <v>44</v>
      </c>
      <c r="E36" s="103" t="s">
        <v>44</v>
      </c>
      <c r="F36" s="103" t="s">
        <v>44</v>
      </c>
      <c r="G36" s="103" t="s">
        <v>44</v>
      </c>
      <c r="H36" s="90"/>
      <c r="I36" s="108">
        <v>3.7</v>
      </c>
      <c r="J36" s="100" t="s">
        <v>111</v>
      </c>
      <c r="K36" s="70" t="s">
        <v>71</v>
      </c>
    </row>
    <row r="37" spans="1:11" s="64" customFormat="1" x14ac:dyDescent="0.35">
      <c r="A37" s="68"/>
      <c r="B37" s="116">
        <v>7</v>
      </c>
      <c r="C37" s="112" t="s">
        <v>44</v>
      </c>
      <c r="D37" s="113" t="s">
        <v>44</v>
      </c>
      <c r="E37" s="113" t="s">
        <v>44</v>
      </c>
      <c r="F37" s="113" t="s">
        <v>44</v>
      </c>
      <c r="G37" s="113" t="s">
        <v>44</v>
      </c>
      <c r="H37" s="90"/>
      <c r="I37" s="99">
        <v>2</v>
      </c>
      <c r="J37" s="100" t="s">
        <v>111</v>
      </c>
      <c r="K37" s="70" t="s">
        <v>71</v>
      </c>
    </row>
    <row r="38" spans="1:11" s="64" customFormat="1" x14ac:dyDescent="0.35">
      <c r="A38" s="104" t="s">
        <v>19</v>
      </c>
      <c r="B38" s="114">
        <v>1</v>
      </c>
      <c r="C38" s="115" t="s">
        <v>44</v>
      </c>
      <c r="D38" s="103" t="s">
        <v>44</v>
      </c>
      <c r="E38" s="103" t="s">
        <v>44</v>
      </c>
      <c r="F38" s="103" t="s">
        <v>44</v>
      </c>
      <c r="G38" s="103" t="s">
        <v>44</v>
      </c>
      <c r="H38" s="90"/>
      <c r="I38" s="108">
        <v>2.4</v>
      </c>
      <c r="J38" s="100" t="s">
        <v>93</v>
      </c>
      <c r="K38" s="70" t="s">
        <v>71</v>
      </c>
    </row>
    <row r="39" spans="1:11" s="64" customFormat="1" x14ac:dyDescent="0.35">
      <c r="A39" s="90"/>
      <c r="B39" s="114">
        <v>2</v>
      </c>
      <c r="C39" s="115" t="s">
        <v>44</v>
      </c>
      <c r="D39" s="103" t="s">
        <v>44</v>
      </c>
      <c r="E39" s="103" t="s">
        <v>44</v>
      </c>
      <c r="F39" s="103" t="s">
        <v>44</v>
      </c>
      <c r="G39" s="103" t="s">
        <v>44</v>
      </c>
      <c r="H39" s="90"/>
      <c r="I39" s="108">
        <v>0.9</v>
      </c>
      <c r="J39" s="100" t="s">
        <v>95</v>
      </c>
      <c r="K39" s="70" t="s">
        <v>71</v>
      </c>
    </row>
    <row r="40" spans="1:11" x14ac:dyDescent="0.35">
      <c r="A40" s="90"/>
      <c r="B40" s="114">
        <v>3</v>
      </c>
      <c r="C40" s="115" t="s">
        <v>44</v>
      </c>
      <c r="D40" s="103" t="s">
        <v>44</v>
      </c>
      <c r="E40" s="103" t="s">
        <v>44</v>
      </c>
      <c r="F40" s="103" t="s">
        <v>44</v>
      </c>
      <c r="G40" s="103" t="s">
        <v>44</v>
      </c>
      <c r="H40" s="90"/>
      <c r="I40" s="108">
        <v>4.5</v>
      </c>
    </row>
    <row r="41" spans="1:11" s="64" customFormat="1" x14ac:dyDescent="0.35">
      <c r="A41" s="90"/>
      <c r="B41" s="114">
        <v>4</v>
      </c>
      <c r="C41" s="115" t="s">
        <v>44</v>
      </c>
      <c r="D41" s="103" t="s">
        <v>44</v>
      </c>
      <c r="E41" s="103" t="s">
        <v>44</v>
      </c>
      <c r="F41" s="103" t="s">
        <v>44</v>
      </c>
      <c r="G41" s="103" t="s">
        <v>44</v>
      </c>
      <c r="H41" s="90"/>
      <c r="I41" s="108">
        <v>1.9</v>
      </c>
      <c r="J41" s="86"/>
      <c r="K41" s="64" t="s">
        <v>73</v>
      </c>
    </row>
    <row r="42" spans="1:11" x14ac:dyDescent="0.35">
      <c r="A42" s="90"/>
      <c r="B42" s="114">
        <v>5</v>
      </c>
      <c r="C42" s="115" t="s">
        <v>44</v>
      </c>
      <c r="D42" s="103" t="s">
        <v>44</v>
      </c>
      <c r="E42" s="103" t="s">
        <v>44</v>
      </c>
      <c r="F42" s="103" t="s">
        <v>44</v>
      </c>
      <c r="G42" s="103" t="s">
        <v>44</v>
      </c>
      <c r="H42" s="90"/>
      <c r="I42" s="103" t="s">
        <v>44</v>
      </c>
    </row>
    <row r="43" spans="1:11" x14ac:dyDescent="0.35">
      <c r="A43" s="90"/>
      <c r="B43" s="114">
        <v>6</v>
      </c>
      <c r="C43" s="115" t="s">
        <v>44</v>
      </c>
      <c r="D43" s="103" t="s">
        <v>44</v>
      </c>
      <c r="E43" s="103" t="s">
        <v>44</v>
      </c>
      <c r="F43" s="103" t="s">
        <v>44</v>
      </c>
      <c r="G43" s="103" t="s">
        <v>44</v>
      </c>
      <c r="H43" s="90"/>
      <c r="I43" s="108">
        <v>5.2</v>
      </c>
    </row>
    <row r="44" spans="1:11" s="64" customFormat="1" x14ac:dyDescent="0.35">
      <c r="A44" s="110"/>
      <c r="B44" s="116">
        <v>7</v>
      </c>
      <c r="C44" s="112" t="s">
        <v>44</v>
      </c>
      <c r="D44" s="113" t="s">
        <v>44</v>
      </c>
      <c r="E44" s="113" t="s">
        <v>44</v>
      </c>
      <c r="F44" s="113" t="s">
        <v>103</v>
      </c>
      <c r="G44" s="113" t="s">
        <v>44</v>
      </c>
      <c r="H44" s="90"/>
      <c r="I44" s="99">
        <v>0</v>
      </c>
      <c r="J44" s="86"/>
      <c r="K44" s="64" t="s">
        <v>73</v>
      </c>
    </row>
    <row r="45" spans="1:11" x14ac:dyDescent="0.35">
      <c r="A45" s="10" t="s">
        <v>20</v>
      </c>
      <c r="B45" s="118">
        <v>1</v>
      </c>
      <c r="C45" s="119">
        <v>148.19800000000001</v>
      </c>
      <c r="D45" s="120">
        <v>189.203</v>
      </c>
      <c r="E45" s="120">
        <v>245.93199999999999</v>
      </c>
      <c r="F45" s="120">
        <v>320.238</v>
      </c>
      <c r="G45" s="120">
        <v>402.39299999999997</v>
      </c>
      <c r="H45" s="70"/>
      <c r="I45" s="117">
        <v>9.1999999999999993</v>
      </c>
      <c r="J45" s="100" t="s">
        <v>96</v>
      </c>
    </row>
    <row r="46" spans="1:11" x14ac:dyDescent="0.35">
      <c r="B46" s="118">
        <v>2</v>
      </c>
      <c r="C46" s="119">
        <v>137.30199999999999</v>
      </c>
      <c r="D46" s="120">
        <v>178.928</v>
      </c>
      <c r="E46" s="120">
        <v>229.352</v>
      </c>
      <c r="F46" s="120">
        <v>293.49700000000001</v>
      </c>
      <c r="G46" s="120">
        <v>368.37700000000001</v>
      </c>
      <c r="H46" s="70"/>
      <c r="I46" s="117">
        <v>7.5</v>
      </c>
      <c r="J46" s="100" t="s">
        <v>96</v>
      </c>
    </row>
    <row r="47" spans="1:11" x14ac:dyDescent="0.35">
      <c r="B47" s="21">
        <v>3</v>
      </c>
      <c r="C47" s="46">
        <v>155.08600000000001</v>
      </c>
      <c r="D47" s="9">
        <v>199.49700000000001</v>
      </c>
      <c r="E47" s="9">
        <v>257.577</v>
      </c>
      <c r="F47" s="9">
        <v>330.101</v>
      </c>
      <c r="G47" s="9">
        <v>404.93200000000002</v>
      </c>
      <c r="I47" s="24">
        <v>9.1</v>
      </c>
      <c r="J47" s="100" t="s">
        <v>97</v>
      </c>
    </row>
    <row r="48" spans="1:11" x14ac:dyDescent="0.35">
      <c r="B48" s="27">
        <v>4</v>
      </c>
      <c r="C48" s="38" t="s">
        <v>44</v>
      </c>
      <c r="D48" s="37" t="s">
        <v>44</v>
      </c>
      <c r="E48" s="37" t="s">
        <v>44</v>
      </c>
      <c r="F48" s="37" t="s">
        <v>44</v>
      </c>
      <c r="G48" s="37" t="s">
        <v>44</v>
      </c>
      <c r="I48" s="117" t="s">
        <v>44</v>
      </c>
      <c r="K48" t="s">
        <v>55</v>
      </c>
    </row>
    <row r="49" spans="1:11" x14ac:dyDescent="0.35">
      <c r="B49" s="27">
        <v>5</v>
      </c>
      <c r="C49" s="46">
        <v>161.499</v>
      </c>
      <c r="D49" s="50">
        <v>206.31</v>
      </c>
      <c r="E49" s="9">
        <v>264.93799999999999</v>
      </c>
      <c r="F49" s="9">
        <v>336.24799999999999</v>
      </c>
      <c r="G49" s="9">
        <v>409.77100000000002</v>
      </c>
      <c r="I49" s="24">
        <v>9.8000000000000007</v>
      </c>
    </row>
    <row r="50" spans="1:11" x14ac:dyDescent="0.35">
      <c r="B50" s="27">
        <v>6</v>
      </c>
      <c r="C50" s="46">
        <v>196.90600000000001</v>
      </c>
      <c r="D50" s="9">
        <v>235.80799999999999</v>
      </c>
      <c r="E50" s="9">
        <v>289.892</v>
      </c>
      <c r="F50" s="9">
        <v>355.82600000000002</v>
      </c>
      <c r="G50" s="9">
        <v>421.96100000000001</v>
      </c>
      <c r="I50" s="24">
        <v>5.8</v>
      </c>
    </row>
    <row r="51" spans="1:11" s="64" customFormat="1" x14ac:dyDescent="0.35">
      <c r="A51" s="68"/>
      <c r="B51" s="116">
        <v>7</v>
      </c>
      <c r="C51" s="112" t="s">
        <v>44</v>
      </c>
      <c r="D51" s="113" t="s">
        <v>44</v>
      </c>
      <c r="E51" s="113" t="s">
        <v>44</v>
      </c>
      <c r="F51" s="113" t="s">
        <v>103</v>
      </c>
      <c r="G51" s="113" t="s">
        <v>44</v>
      </c>
      <c r="H51" s="90"/>
      <c r="I51" s="126">
        <v>1.4</v>
      </c>
      <c r="J51" s="100" t="s">
        <v>111</v>
      </c>
      <c r="K51" s="70" t="s">
        <v>71</v>
      </c>
    </row>
    <row r="52" spans="1:11" x14ac:dyDescent="0.35">
      <c r="A52" s="10" t="s">
        <v>21</v>
      </c>
      <c r="B52" s="21">
        <v>1</v>
      </c>
      <c r="C52" s="45">
        <v>187.49700000000001</v>
      </c>
      <c r="D52" s="9">
        <v>232.273</v>
      </c>
      <c r="E52" s="50">
        <v>292.95999999999998</v>
      </c>
      <c r="F52" s="9">
        <v>366.17700000000002</v>
      </c>
      <c r="G52" s="9">
        <v>439.88600000000002</v>
      </c>
      <c r="I52" s="24">
        <v>8.9</v>
      </c>
    </row>
    <row r="53" spans="1:11" x14ac:dyDescent="0.35">
      <c r="B53" s="21">
        <v>2</v>
      </c>
      <c r="C53" s="46">
        <v>193.65299999999999</v>
      </c>
      <c r="D53" s="9">
        <v>237.43299999999999</v>
      </c>
      <c r="E53" s="9">
        <v>299.35300000000001</v>
      </c>
      <c r="F53" s="9">
        <v>374.06799999999998</v>
      </c>
      <c r="G53" s="9">
        <v>448.56299999999999</v>
      </c>
      <c r="I53" s="24">
        <v>9.5</v>
      </c>
    </row>
    <row r="54" spans="1:11" x14ac:dyDescent="0.35">
      <c r="B54" s="21">
        <v>3</v>
      </c>
      <c r="C54" s="46">
        <v>174.23500000000001</v>
      </c>
      <c r="D54" s="9">
        <v>218.059</v>
      </c>
      <c r="E54" s="9">
        <v>277.79199999999997</v>
      </c>
      <c r="F54" s="9">
        <v>352.04599999999999</v>
      </c>
      <c r="G54" s="50">
        <v>428.11</v>
      </c>
      <c r="I54" s="24">
        <v>7.1</v>
      </c>
    </row>
    <row r="55" spans="1:11" x14ac:dyDescent="0.35">
      <c r="B55" s="27">
        <v>4</v>
      </c>
      <c r="C55" s="46">
        <v>174.928</v>
      </c>
      <c r="D55" s="9">
        <v>219.267</v>
      </c>
      <c r="E55" s="9">
        <v>278.20299999999997</v>
      </c>
      <c r="F55" s="9">
        <v>349.76799999999997</v>
      </c>
      <c r="G55" s="9">
        <v>421.779</v>
      </c>
      <c r="I55" s="24">
        <v>9.4</v>
      </c>
    </row>
    <row r="56" spans="1:11" x14ac:dyDescent="0.35">
      <c r="B56" s="27">
        <v>5</v>
      </c>
      <c r="C56" s="46">
        <v>186.44200000000001</v>
      </c>
      <c r="D56" s="9">
        <v>237.33799999999999</v>
      </c>
      <c r="E56" s="9">
        <v>303.608</v>
      </c>
      <c r="F56" s="9">
        <v>381.53699999999998</v>
      </c>
      <c r="G56" s="50">
        <v>456.93</v>
      </c>
      <c r="I56" s="24">
        <v>9.4</v>
      </c>
    </row>
    <row r="57" spans="1:11" x14ac:dyDescent="0.35">
      <c r="B57" s="27">
        <v>6</v>
      </c>
      <c r="C57" s="46">
        <v>163.24100000000001</v>
      </c>
      <c r="D57" s="9">
        <v>197.428</v>
      </c>
      <c r="E57" s="9">
        <v>243.41399999999999</v>
      </c>
      <c r="F57" s="9">
        <v>299.51799999999997</v>
      </c>
      <c r="G57" s="9">
        <v>359.24900000000002</v>
      </c>
      <c r="I57" s="24">
        <v>5.6</v>
      </c>
    </row>
    <row r="58" spans="1:11" x14ac:dyDescent="0.35">
      <c r="A58" s="16"/>
      <c r="B58" s="28">
        <v>7</v>
      </c>
      <c r="C58" s="43" t="s">
        <v>44</v>
      </c>
      <c r="D58" s="41" t="s">
        <v>44</v>
      </c>
      <c r="E58" s="41" t="s">
        <v>44</v>
      </c>
      <c r="F58" s="41" t="s">
        <v>44</v>
      </c>
      <c r="G58" s="41" t="s">
        <v>44</v>
      </c>
      <c r="I58" s="25" t="s">
        <v>44</v>
      </c>
    </row>
    <row r="59" spans="1:11" x14ac:dyDescent="0.35">
      <c r="A59" s="10" t="s">
        <v>22</v>
      </c>
      <c r="B59" s="21">
        <v>1</v>
      </c>
      <c r="C59" s="46">
        <v>180.27799999999999</v>
      </c>
      <c r="D59" s="9">
        <v>225.95599999999999</v>
      </c>
      <c r="E59" s="9">
        <v>287.87299999999999</v>
      </c>
      <c r="F59" s="9">
        <v>363.375</v>
      </c>
      <c r="G59" s="9">
        <v>439.33100000000002</v>
      </c>
      <c r="I59" s="24">
        <v>9.6999999999999993</v>
      </c>
      <c r="K59" t="s">
        <v>98</v>
      </c>
    </row>
    <row r="60" spans="1:11" x14ac:dyDescent="0.35">
      <c r="B60" s="21">
        <v>2</v>
      </c>
      <c r="C60" s="46">
        <v>176.262</v>
      </c>
      <c r="D60" s="9">
        <v>221.43299999999999</v>
      </c>
      <c r="E60" s="9">
        <v>282.72199999999998</v>
      </c>
      <c r="F60" s="9">
        <v>358.399</v>
      </c>
      <c r="G60" s="9">
        <v>434.74900000000002</v>
      </c>
      <c r="I60" s="24">
        <v>8.6999999999999993</v>
      </c>
    </row>
    <row r="61" spans="1:11" x14ac:dyDescent="0.35">
      <c r="B61" s="21">
        <v>3</v>
      </c>
      <c r="C61" s="38" t="s">
        <v>44</v>
      </c>
      <c r="D61" s="37" t="s">
        <v>44</v>
      </c>
      <c r="E61" s="37" t="s">
        <v>44</v>
      </c>
      <c r="F61" s="37" t="s">
        <v>44</v>
      </c>
      <c r="G61" s="37" t="s">
        <v>44</v>
      </c>
      <c r="I61" s="37" t="s">
        <v>44</v>
      </c>
    </row>
    <row r="62" spans="1:11" s="64" customFormat="1" x14ac:dyDescent="0.35">
      <c r="B62" s="114">
        <v>4</v>
      </c>
      <c r="C62" s="115" t="s">
        <v>44</v>
      </c>
      <c r="D62" s="103" t="s">
        <v>44</v>
      </c>
      <c r="E62" s="103" t="s">
        <v>44</v>
      </c>
      <c r="F62" s="103" t="s">
        <v>44</v>
      </c>
      <c r="G62" s="103" t="s">
        <v>44</v>
      </c>
      <c r="H62" s="90"/>
      <c r="I62" s="91">
        <v>1.4</v>
      </c>
      <c r="J62" s="100" t="s">
        <v>111</v>
      </c>
      <c r="K62" s="70" t="s">
        <v>71</v>
      </c>
    </row>
    <row r="63" spans="1:11" x14ac:dyDescent="0.35">
      <c r="B63" s="27">
        <v>5</v>
      </c>
      <c r="C63" s="46">
        <v>165.18700000000001</v>
      </c>
      <c r="D63" s="9">
        <v>200.541</v>
      </c>
      <c r="E63" s="9">
        <v>249.05799999999999</v>
      </c>
      <c r="F63" s="9">
        <v>308.93599999999998</v>
      </c>
      <c r="G63" s="9">
        <v>374.30200000000002</v>
      </c>
      <c r="I63" s="24">
        <v>6.5</v>
      </c>
    </row>
    <row r="64" spans="1:11" s="64" customFormat="1" x14ac:dyDescent="0.35">
      <c r="B64" s="114">
        <v>6</v>
      </c>
      <c r="C64" s="115" t="s">
        <v>44</v>
      </c>
      <c r="D64" s="103" t="s">
        <v>44</v>
      </c>
      <c r="E64" s="89" t="s">
        <v>44</v>
      </c>
      <c r="F64" s="89" t="s">
        <v>44</v>
      </c>
      <c r="G64" s="103" t="s">
        <v>44</v>
      </c>
      <c r="H64" s="90"/>
      <c r="I64" s="91">
        <v>3.7</v>
      </c>
      <c r="J64" s="100" t="s">
        <v>111</v>
      </c>
      <c r="K64" s="64" t="s">
        <v>74</v>
      </c>
    </row>
    <row r="65" spans="1:10" x14ac:dyDescent="0.35">
      <c r="A65" s="16"/>
      <c r="B65" s="28">
        <v>7</v>
      </c>
      <c r="C65" s="43" t="s">
        <v>44</v>
      </c>
      <c r="D65" s="41" t="s">
        <v>44</v>
      </c>
      <c r="E65" s="41" t="s">
        <v>44</v>
      </c>
      <c r="F65" s="41" t="s">
        <v>44</v>
      </c>
      <c r="G65" s="41" t="s">
        <v>44</v>
      </c>
      <c r="I65" s="41" t="s">
        <v>44</v>
      </c>
    </row>
    <row r="66" spans="1:10" x14ac:dyDescent="0.35">
      <c r="A66" s="10" t="s">
        <v>23</v>
      </c>
      <c r="B66" s="21">
        <v>1</v>
      </c>
      <c r="C66" s="46">
        <v>178.791</v>
      </c>
      <c r="D66" s="9">
        <v>222.42699999999999</v>
      </c>
      <c r="E66" s="9">
        <v>281.649</v>
      </c>
      <c r="F66" s="9">
        <v>355.79899999999998</v>
      </c>
      <c r="G66" s="9">
        <v>431.589</v>
      </c>
      <c r="I66" s="24">
        <v>4.2</v>
      </c>
    </row>
    <row r="67" spans="1:10" x14ac:dyDescent="0.35">
      <c r="B67" s="21">
        <v>2</v>
      </c>
      <c r="C67" s="46">
        <v>179.21700000000001</v>
      </c>
      <c r="D67" s="9">
        <v>223.60499999999999</v>
      </c>
      <c r="E67" s="9">
        <v>284.97800000000001</v>
      </c>
      <c r="F67" s="9">
        <v>361.02699999999999</v>
      </c>
      <c r="G67" s="9">
        <v>438.101</v>
      </c>
      <c r="I67" s="24">
        <v>9.6</v>
      </c>
    </row>
    <row r="68" spans="1:10" x14ac:dyDescent="0.35">
      <c r="B68" s="21">
        <v>3</v>
      </c>
      <c r="C68" s="46">
        <v>171.91800000000001</v>
      </c>
      <c r="D68" s="9">
        <v>217.399</v>
      </c>
      <c r="E68" s="9">
        <v>276.78199999999998</v>
      </c>
      <c r="F68" s="9">
        <v>351.959</v>
      </c>
      <c r="G68" s="9">
        <v>429.23</v>
      </c>
      <c r="I68" s="24">
        <v>11.6</v>
      </c>
    </row>
    <row r="69" spans="1:10" x14ac:dyDescent="0.35">
      <c r="B69" s="27">
        <v>4</v>
      </c>
      <c r="C69" s="46">
        <v>170.30500000000001</v>
      </c>
      <c r="D69" s="50">
        <v>216.98</v>
      </c>
      <c r="E69" s="9">
        <v>279.80500000000001</v>
      </c>
      <c r="F69" s="9">
        <v>358.36900000000003</v>
      </c>
      <c r="G69" s="9">
        <v>437.89400000000001</v>
      </c>
      <c r="I69" s="24">
        <v>7.8</v>
      </c>
    </row>
    <row r="70" spans="1:10" x14ac:dyDescent="0.35">
      <c r="B70" s="27">
        <v>5</v>
      </c>
      <c r="C70" s="51">
        <v>163.37</v>
      </c>
      <c r="D70" s="9">
        <v>204.86199999999999</v>
      </c>
      <c r="E70" s="9">
        <v>259.827</v>
      </c>
      <c r="F70" s="9">
        <v>327.96600000000001</v>
      </c>
      <c r="G70" s="9">
        <v>399.32100000000003</v>
      </c>
      <c r="I70" s="24">
        <v>7.5</v>
      </c>
    </row>
    <row r="71" spans="1:10" x14ac:dyDescent="0.35">
      <c r="B71" s="27">
        <v>6</v>
      </c>
      <c r="C71" s="51">
        <v>178.08</v>
      </c>
      <c r="D71" s="9">
        <v>225.47200000000001</v>
      </c>
      <c r="E71" s="9">
        <v>289.65100000000001</v>
      </c>
      <c r="F71" s="9">
        <v>367.26400000000001</v>
      </c>
      <c r="G71" s="9">
        <v>444.77800000000002</v>
      </c>
      <c r="I71" s="24">
        <v>9.6</v>
      </c>
    </row>
    <row r="72" spans="1:10" x14ac:dyDescent="0.35">
      <c r="A72" s="16"/>
      <c r="B72" s="28">
        <v>7</v>
      </c>
      <c r="C72" s="43" t="s">
        <v>44</v>
      </c>
      <c r="D72" s="41" t="s">
        <v>44</v>
      </c>
      <c r="E72" s="41" t="s">
        <v>44</v>
      </c>
      <c r="F72" s="41" t="s">
        <v>44</v>
      </c>
      <c r="G72" s="41" t="s">
        <v>44</v>
      </c>
      <c r="I72" s="41" t="s">
        <v>44</v>
      </c>
    </row>
    <row r="73" spans="1:10" s="33" customFormat="1" x14ac:dyDescent="0.35">
      <c r="A73" s="39" t="s">
        <v>61</v>
      </c>
      <c r="B73" s="27">
        <v>1</v>
      </c>
      <c r="C73" s="51">
        <v>182.22300000000001</v>
      </c>
      <c r="D73" s="50">
        <v>224.94900000000001</v>
      </c>
      <c r="E73" s="50">
        <v>281.04199999999997</v>
      </c>
      <c r="F73" s="50">
        <v>351.31400000000002</v>
      </c>
      <c r="G73" s="50">
        <v>423.30700000000002</v>
      </c>
      <c r="I73" s="24">
        <v>9.9</v>
      </c>
      <c r="J73" s="85"/>
    </row>
    <row r="74" spans="1:10" s="33" customFormat="1" x14ac:dyDescent="0.35">
      <c r="A74" s="39"/>
      <c r="B74" s="27">
        <v>2</v>
      </c>
      <c r="C74" s="51">
        <v>169.53800000000001</v>
      </c>
      <c r="D74" s="50">
        <v>214.09100000000001</v>
      </c>
      <c r="E74" s="50">
        <v>271.33999999999997</v>
      </c>
      <c r="F74" s="50">
        <v>343.77499999999998</v>
      </c>
      <c r="G74" s="50">
        <v>422.79500000000002</v>
      </c>
      <c r="I74" s="24">
        <v>10.199999999999999</v>
      </c>
      <c r="J74" s="85"/>
    </row>
    <row r="75" spans="1:10" s="33" customFormat="1" x14ac:dyDescent="0.35">
      <c r="A75" s="39"/>
      <c r="B75" s="27">
        <v>3</v>
      </c>
      <c r="C75" s="51">
        <v>175.45</v>
      </c>
      <c r="D75" s="50">
        <v>221.14699999999999</v>
      </c>
      <c r="E75" s="50">
        <v>281.51400000000001</v>
      </c>
      <c r="F75" s="50">
        <v>356.61</v>
      </c>
      <c r="G75" s="50">
        <v>432.99400000000003</v>
      </c>
      <c r="I75" s="24">
        <v>9.8000000000000007</v>
      </c>
      <c r="J75" s="85"/>
    </row>
    <row r="76" spans="1:10" s="33" customFormat="1" x14ac:dyDescent="0.35">
      <c r="A76" s="39"/>
      <c r="B76" s="27">
        <v>4</v>
      </c>
      <c r="C76" s="51">
        <v>162.23099999999999</v>
      </c>
      <c r="D76" s="50">
        <v>205.04</v>
      </c>
      <c r="E76" s="50">
        <v>265.005</v>
      </c>
      <c r="F76" s="50">
        <v>343.74</v>
      </c>
      <c r="G76" s="50">
        <v>428.38400000000001</v>
      </c>
      <c r="I76" s="24">
        <v>4</v>
      </c>
      <c r="J76" s="85"/>
    </row>
    <row r="77" spans="1:10" s="33" customFormat="1" x14ac:dyDescent="0.35">
      <c r="A77" s="39"/>
      <c r="B77" s="27">
        <v>5</v>
      </c>
      <c r="C77" s="51">
        <v>172.578</v>
      </c>
      <c r="D77" s="50">
        <v>216.29900000000001</v>
      </c>
      <c r="E77" s="50">
        <v>273.10199999999998</v>
      </c>
      <c r="F77" s="50">
        <v>342.04399999999998</v>
      </c>
      <c r="G77" s="50">
        <v>412.63799999999998</v>
      </c>
      <c r="I77" s="24">
        <v>9.8000000000000007</v>
      </c>
      <c r="J77" s="85"/>
    </row>
    <row r="78" spans="1:10" s="33" customFormat="1" x14ac:dyDescent="0.35">
      <c r="A78" s="39"/>
      <c r="B78" s="27">
        <v>6</v>
      </c>
      <c r="C78" s="51">
        <v>180.18100000000001</v>
      </c>
      <c r="D78" s="50">
        <v>222.00399999999999</v>
      </c>
      <c r="E78" s="50">
        <v>276.911</v>
      </c>
      <c r="F78" s="50">
        <v>343.98899999999998</v>
      </c>
      <c r="G78" s="50">
        <v>412.77199999999999</v>
      </c>
      <c r="I78" s="24">
        <v>11.1</v>
      </c>
      <c r="J78" s="85"/>
    </row>
    <row r="79" spans="1:10" s="33" customFormat="1" x14ac:dyDescent="0.35">
      <c r="A79" s="16"/>
      <c r="B79" s="28">
        <v>7</v>
      </c>
      <c r="C79" s="43" t="s">
        <v>44</v>
      </c>
      <c r="D79" s="41" t="s">
        <v>44</v>
      </c>
      <c r="E79" s="41" t="s">
        <v>44</v>
      </c>
      <c r="F79" s="41" t="s">
        <v>44</v>
      </c>
      <c r="G79" s="41" t="s">
        <v>44</v>
      </c>
      <c r="I79" s="41" t="s">
        <v>44</v>
      </c>
      <c r="J79" s="85"/>
    </row>
    <row r="80" spans="1:10" s="64" customFormat="1" x14ac:dyDescent="0.35">
      <c r="A80" s="127" t="s">
        <v>24</v>
      </c>
      <c r="B80" s="105">
        <v>1</v>
      </c>
      <c r="C80" s="115" t="s">
        <v>44</v>
      </c>
      <c r="D80" s="103" t="s">
        <v>44</v>
      </c>
      <c r="E80" s="103" t="s">
        <v>44</v>
      </c>
      <c r="F80" s="89" t="s">
        <v>44</v>
      </c>
      <c r="G80" s="89" t="s">
        <v>44</v>
      </c>
      <c r="H80" s="90"/>
      <c r="I80" s="122">
        <v>3.6</v>
      </c>
      <c r="J80" s="100" t="s">
        <v>111</v>
      </c>
    </row>
    <row r="81" spans="1:11" x14ac:dyDescent="0.35">
      <c r="B81" s="21">
        <v>2</v>
      </c>
      <c r="C81" s="46">
        <v>90.610900000000001</v>
      </c>
      <c r="D81" s="9">
        <v>132.762</v>
      </c>
      <c r="E81" s="9">
        <v>186.953</v>
      </c>
      <c r="F81" s="9">
        <v>243.64699999999999</v>
      </c>
      <c r="G81" s="50">
        <v>307.51</v>
      </c>
      <c r="H81" s="52"/>
      <c r="I81" s="37">
        <v>6</v>
      </c>
    </row>
    <row r="82" spans="1:11" s="64" customFormat="1" x14ac:dyDescent="0.35">
      <c r="B82" s="105">
        <v>3</v>
      </c>
      <c r="C82" s="115" t="s">
        <v>44</v>
      </c>
      <c r="D82" s="103" t="s">
        <v>44</v>
      </c>
      <c r="E82" s="91" t="s">
        <v>44</v>
      </c>
      <c r="F82" s="103" t="s">
        <v>44</v>
      </c>
      <c r="G82" s="89" t="s">
        <v>44</v>
      </c>
      <c r="H82" s="90"/>
      <c r="I82" s="122">
        <v>3.8</v>
      </c>
      <c r="J82" s="100" t="s">
        <v>111</v>
      </c>
    </row>
    <row r="83" spans="1:11" s="64" customFormat="1" x14ac:dyDescent="0.35">
      <c r="B83" s="114">
        <v>4</v>
      </c>
      <c r="C83" s="115" t="s">
        <v>44</v>
      </c>
      <c r="D83" s="103" t="s">
        <v>44</v>
      </c>
      <c r="E83" s="91" t="s">
        <v>44</v>
      </c>
      <c r="F83" s="103" t="s">
        <v>44</v>
      </c>
      <c r="G83" s="103" t="s">
        <v>44</v>
      </c>
      <c r="H83" s="90"/>
      <c r="I83" s="122">
        <v>2.9</v>
      </c>
      <c r="J83" s="100" t="s">
        <v>111</v>
      </c>
    </row>
    <row r="84" spans="1:11" s="64" customFormat="1" x14ac:dyDescent="0.35">
      <c r="B84" s="114">
        <v>5</v>
      </c>
      <c r="C84" s="115" t="s">
        <v>44</v>
      </c>
      <c r="D84" s="103" t="s">
        <v>44</v>
      </c>
      <c r="E84" s="103" t="s">
        <v>44</v>
      </c>
      <c r="F84" s="103" t="s">
        <v>44</v>
      </c>
      <c r="G84" s="89" t="s">
        <v>44</v>
      </c>
      <c r="H84" s="90"/>
      <c r="I84" s="122">
        <v>3.5</v>
      </c>
      <c r="J84" s="100" t="s">
        <v>111</v>
      </c>
    </row>
    <row r="85" spans="1:11" x14ac:dyDescent="0.35">
      <c r="B85" s="27">
        <v>6</v>
      </c>
      <c r="C85" s="46">
        <v>85.492900000000006</v>
      </c>
      <c r="D85" s="9">
        <v>128.31700000000001</v>
      </c>
      <c r="E85" s="9">
        <v>189.45099999999999</v>
      </c>
      <c r="F85" s="9">
        <v>253.53299999999999</v>
      </c>
      <c r="G85" s="9">
        <v>331.78199999999998</v>
      </c>
      <c r="I85" s="37">
        <v>6.5</v>
      </c>
      <c r="J85" s="121"/>
    </row>
    <row r="86" spans="1:11" x14ac:dyDescent="0.35">
      <c r="A86" s="16"/>
      <c r="B86" s="28">
        <v>7</v>
      </c>
      <c r="C86" s="43" t="s">
        <v>44</v>
      </c>
      <c r="D86" s="41" t="s">
        <v>44</v>
      </c>
      <c r="E86" s="41" t="s">
        <v>44</v>
      </c>
      <c r="F86" s="41" t="s">
        <v>44</v>
      </c>
      <c r="G86" s="41" t="s">
        <v>44</v>
      </c>
      <c r="I86" s="41" t="s">
        <v>44</v>
      </c>
    </row>
    <row r="87" spans="1:11" x14ac:dyDescent="0.35">
      <c r="A87" s="3" t="s">
        <v>25</v>
      </c>
      <c r="B87" s="105">
        <v>1</v>
      </c>
      <c r="C87" s="115" t="s">
        <v>44</v>
      </c>
      <c r="D87" s="103" t="s">
        <v>44</v>
      </c>
      <c r="E87" s="103" t="s">
        <v>44</v>
      </c>
      <c r="F87" s="103" t="s">
        <v>44</v>
      </c>
      <c r="G87" s="103" t="s">
        <v>44</v>
      </c>
      <c r="H87" s="90"/>
      <c r="I87" s="122">
        <v>3.9</v>
      </c>
      <c r="J87" s="86" t="s">
        <v>99</v>
      </c>
    </row>
    <row r="88" spans="1:11" x14ac:dyDescent="0.35">
      <c r="B88" s="21">
        <v>2</v>
      </c>
      <c r="C88" s="46">
        <v>81.268299999999996</v>
      </c>
      <c r="D88" s="9">
        <v>111.858</v>
      </c>
      <c r="E88" s="9">
        <v>154.803</v>
      </c>
      <c r="F88" s="9">
        <v>194.94900000000001</v>
      </c>
      <c r="G88" s="9">
        <v>224.84</v>
      </c>
      <c r="I88" s="37">
        <v>12.3</v>
      </c>
      <c r="J88" s="86" t="s">
        <v>100</v>
      </c>
    </row>
    <row r="89" spans="1:11" s="64" customFormat="1" x14ac:dyDescent="0.35">
      <c r="B89" s="118">
        <v>3</v>
      </c>
      <c r="C89" s="46">
        <v>96.534099999999995</v>
      </c>
      <c r="D89" s="9">
        <v>147.65600000000001</v>
      </c>
      <c r="E89" s="9">
        <v>201.202</v>
      </c>
      <c r="F89" s="9">
        <v>258.13200000000001</v>
      </c>
      <c r="G89" s="9">
        <v>320.68799999999999</v>
      </c>
      <c r="H89"/>
      <c r="I89" s="37">
        <v>6.6</v>
      </c>
      <c r="J89" s="85"/>
      <c r="K89" s="9">
        <v>8.1999999999999993</v>
      </c>
    </row>
    <row r="90" spans="1:11" s="64" customFormat="1" x14ac:dyDescent="0.35">
      <c r="B90" s="114">
        <v>4</v>
      </c>
      <c r="C90" s="115" t="s">
        <v>44</v>
      </c>
      <c r="D90" s="103" t="s">
        <v>44</v>
      </c>
      <c r="E90" s="103" t="s">
        <v>44</v>
      </c>
      <c r="F90" s="103" t="s">
        <v>44</v>
      </c>
      <c r="G90" s="103" t="s">
        <v>44</v>
      </c>
      <c r="H90" s="90"/>
      <c r="I90" s="122">
        <v>2.7</v>
      </c>
      <c r="J90" s="100" t="s">
        <v>111</v>
      </c>
    </row>
    <row r="91" spans="1:11" s="64" customFormat="1" x14ac:dyDescent="0.35">
      <c r="B91" s="114">
        <v>5</v>
      </c>
      <c r="C91" s="115" t="s">
        <v>44</v>
      </c>
      <c r="D91" s="103" t="s">
        <v>44</v>
      </c>
      <c r="E91" s="103" t="s">
        <v>44</v>
      </c>
      <c r="F91" s="103" t="s">
        <v>44</v>
      </c>
      <c r="G91" s="103" t="s">
        <v>44</v>
      </c>
      <c r="H91" s="90"/>
      <c r="I91" s="122">
        <v>2</v>
      </c>
      <c r="J91" s="100" t="s">
        <v>111</v>
      </c>
    </row>
    <row r="92" spans="1:11" x14ac:dyDescent="0.35">
      <c r="B92" s="27">
        <v>6</v>
      </c>
      <c r="C92" s="46">
        <v>77.247600000000006</v>
      </c>
      <c r="D92" s="9">
        <v>112.435</v>
      </c>
      <c r="E92" s="9">
        <v>164.71899999999999</v>
      </c>
      <c r="F92" s="9">
        <v>206.27799999999999</v>
      </c>
      <c r="G92" s="9">
        <v>234.357</v>
      </c>
      <c r="I92" s="37">
        <v>11.3</v>
      </c>
    </row>
    <row r="93" spans="1:11" x14ac:dyDescent="0.35">
      <c r="A93" s="16"/>
      <c r="B93" s="28">
        <v>7</v>
      </c>
      <c r="C93" s="43" t="s">
        <v>44</v>
      </c>
      <c r="D93" s="41" t="s">
        <v>44</v>
      </c>
      <c r="E93" s="41" t="s">
        <v>44</v>
      </c>
      <c r="F93" s="41" t="s">
        <v>44</v>
      </c>
      <c r="G93" s="41" t="s">
        <v>44</v>
      </c>
      <c r="I93" s="41" t="s">
        <v>44</v>
      </c>
    </row>
    <row r="94" spans="1:11" x14ac:dyDescent="0.35">
      <c r="A94" s="3" t="s">
        <v>26</v>
      </c>
      <c r="B94" s="21">
        <v>1</v>
      </c>
      <c r="C94" s="46">
        <v>89.515900000000002</v>
      </c>
      <c r="D94" s="58">
        <v>129.666</v>
      </c>
      <c r="E94" s="58">
        <v>172.584</v>
      </c>
      <c r="F94" s="58">
        <v>215.76400000000001</v>
      </c>
      <c r="G94" s="58">
        <v>256.57600000000002</v>
      </c>
      <c r="I94" s="37">
        <v>8.6999999999999993</v>
      </c>
    </row>
    <row r="95" spans="1:11" x14ac:dyDescent="0.35">
      <c r="B95" s="21">
        <v>2</v>
      </c>
      <c r="C95" s="46">
        <v>82.002799999999993</v>
      </c>
      <c r="D95" s="9">
        <v>120.185</v>
      </c>
      <c r="E95" s="9">
        <v>161.60400000000001</v>
      </c>
      <c r="F95" s="9">
        <v>201.21299999999999</v>
      </c>
      <c r="G95" s="9">
        <v>234.96100000000001</v>
      </c>
      <c r="I95" s="37">
        <v>9.6</v>
      </c>
    </row>
    <row r="96" spans="1:11" x14ac:dyDescent="0.35">
      <c r="B96" s="21">
        <v>3</v>
      </c>
      <c r="C96" s="46">
        <v>84.653000000000006</v>
      </c>
      <c r="D96" s="9">
        <v>119.059</v>
      </c>
      <c r="E96" s="9">
        <v>158.47499999999999</v>
      </c>
      <c r="F96" s="9">
        <v>197.16</v>
      </c>
      <c r="G96" s="9">
        <v>230.751</v>
      </c>
      <c r="I96" s="37">
        <v>7.9</v>
      </c>
    </row>
    <row r="97" spans="1:9" x14ac:dyDescent="0.35">
      <c r="B97" s="27">
        <v>4</v>
      </c>
      <c r="C97" s="46">
        <v>75.979500000000002</v>
      </c>
      <c r="D97" s="9">
        <v>105.928</v>
      </c>
      <c r="E97" s="9">
        <v>146.047</v>
      </c>
      <c r="F97" s="9">
        <v>184.095</v>
      </c>
      <c r="G97" s="9">
        <v>215.00899999999999</v>
      </c>
      <c r="I97" s="37">
        <v>7.1</v>
      </c>
    </row>
    <row r="98" spans="1:9" x14ac:dyDescent="0.35">
      <c r="B98" s="27">
        <v>5</v>
      </c>
      <c r="C98" s="46">
        <v>79.656300000000002</v>
      </c>
      <c r="D98" s="58">
        <v>114.568</v>
      </c>
      <c r="E98" s="58">
        <v>159.119</v>
      </c>
      <c r="F98" s="58">
        <v>201.66900000000001</v>
      </c>
      <c r="G98" s="58">
        <v>237.916</v>
      </c>
      <c r="I98" s="37">
        <v>8.6</v>
      </c>
    </row>
    <row r="99" spans="1:9" x14ac:dyDescent="0.35">
      <c r="B99" s="27">
        <v>6</v>
      </c>
      <c r="C99" s="46">
        <v>85.296199999999999</v>
      </c>
      <c r="D99" s="9">
        <v>124.218</v>
      </c>
      <c r="E99" s="9">
        <v>171.858</v>
      </c>
      <c r="F99" s="9">
        <v>221.25399999999999</v>
      </c>
      <c r="G99" s="9">
        <v>272.71199999999999</v>
      </c>
      <c r="I99" s="37">
        <v>9.4</v>
      </c>
    </row>
    <row r="100" spans="1:9" x14ac:dyDescent="0.35">
      <c r="A100" s="16"/>
      <c r="B100" s="28">
        <v>7</v>
      </c>
      <c r="C100" s="43" t="s">
        <v>44</v>
      </c>
      <c r="D100" s="41" t="s">
        <v>44</v>
      </c>
      <c r="E100" s="41" t="s">
        <v>44</v>
      </c>
      <c r="F100" s="41" t="s">
        <v>44</v>
      </c>
      <c r="G100" s="41" t="s">
        <v>44</v>
      </c>
      <c r="I100" s="41" t="s">
        <v>44</v>
      </c>
    </row>
  </sheetData>
  <mergeCells count="1">
    <mergeCell ref="A1:E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topLeftCell="A10" workbookViewId="0">
      <selection activeCell="J42" sqref="J42"/>
    </sheetView>
  </sheetViews>
  <sheetFormatPr defaultRowHeight="14.5" x14ac:dyDescent="0.35"/>
  <cols>
    <col min="1" max="1" width="14.453125" bestFit="1" customWidth="1"/>
    <col min="9" max="9" width="15.81640625" bestFit="1" customWidth="1"/>
    <col min="10" max="10" width="18.26953125" style="85" bestFit="1" customWidth="1"/>
    <col min="12" max="12" width="36" bestFit="1" customWidth="1"/>
  </cols>
  <sheetData>
    <row r="1" spans="1:16" ht="16" thickBot="1" x14ac:dyDescent="0.4">
      <c r="A1" s="141" t="s">
        <v>4</v>
      </c>
      <c r="B1" s="141"/>
      <c r="C1" s="141"/>
      <c r="D1" s="141"/>
      <c r="E1" s="141"/>
      <c r="F1" t="s">
        <v>27</v>
      </c>
      <c r="I1" s="82" t="s">
        <v>85</v>
      </c>
      <c r="J1" s="83"/>
      <c r="K1" s="33"/>
      <c r="L1" s="93" t="s">
        <v>89</v>
      </c>
    </row>
    <row r="2" spans="1:16" ht="15.5" thickTop="1" thickBot="1" x14ac:dyDescent="0.4">
      <c r="A2" s="11" t="s">
        <v>16</v>
      </c>
      <c r="B2" s="2" t="s">
        <v>48</v>
      </c>
      <c r="C2" s="20">
        <v>10</v>
      </c>
      <c r="D2" s="5">
        <v>25</v>
      </c>
      <c r="E2" s="5">
        <v>50</v>
      </c>
      <c r="F2" s="5">
        <v>75</v>
      </c>
      <c r="G2" s="5">
        <v>90</v>
      </c>
      <c r="I2" s="5" t="s">
        <v>86</v>
      </c>
      <c r="J2" s="84" t="s">
        <v>87</v>
      </c>
      <c r="K2" s="33"/>
      <c r="L2" s="92" t="s">
        <v>90</v>
      </c>
    </row>
    <row r="3" spans="1:16" ht="15" thickTop="1" x14ac:dyDescent="0.35">
      <c r="A3" s="10" t="s">
        <v>28</v>
      </c>
      <c r="B3" s="29">
        <v>1</v>
      </c>
      <c r="C3" s="9">
        <v>122.43300000000001</v>
      </c>
      <c r="D3" s="9">
        <v>160.66399999999999</v>
      </c>
      <c r="E3" s="9">
        <v>205.065</v>
      </c>
      <c r="F3" s="9">
        <v>257.029</v>
      </c>
      <c r="G3" s="9">
        <v>318.73500000000001</v>
      </c>
      <c r="I3" s="24">
        <v>10.4</v>
      </c>
      <c r="L3" s="95" t="s">
        <v>111</v>
      </c>
    </row>
    <row r="4" spans="1:16" ht="15" thickBot="1" x14ac:dyDescent="0.4">
      <c r="A4" s="10"/>
      <c r="B4" s="30">
        <v>2</v>
      </c>
      <c r="C4" s="9">
        <v>96.596599999999995</v>
      </c>
      <c r="D4" s="9">
        <v>138.01900000000001</v>
      </c>
      <c r="E4" s="9">
        <v>184.93899999999999</v>
      </c>
      <c r="F4" s="9">
        <v>235.83500000000001</v>
      </c>
      <c r="G4" s="9">
        <v>294.90199999999999</v>
      </c>
      <c r="I4" s="24">
        <v>9.9</v>
      </c>
      <c r="L4" s="94" t="s">
        <v>92</v>
      </c>
    </row>
    <row r="5" spans="1:16" x14ac:dyDescent="0.35">
      <c r="A5" s="10"/>
      <c r="B5" s="30">
        <v>3</v>
      </c>
      <c r="C5" s="9">
        <v>85.213300000000004</v>
      </c>
      <c r="D5" s="9">
        <v>117.639</v>
      </c>
      <c r="E5" s="9">
        <v>159.92099999999999</v>
      </c>
      <c r="F5" s="9">
        <v>203.196</v>
      </c>
      <c r="G5" s="9">
        <v>241.20699999999999</v>
      </c>
      <c r="I5" s="24">
        <v>8.6</v>
      </c>
      <c r="L5" s="69"/>
    </row>
    <row r="6" spans="1:16" s="64" customFormat="1" x14ac:dyDescent="0.35">
      <c r="A6" s="67"/>
      <c r="B6" s="135">
        <v>4</v>
      </c>
      <c r="C6" s="136">
        <v>73.583100000000002</v>
      </c>
      <c r="D6" s="136">
        <v>92.338499999999996</v>
      </c>
      <c r="E6" s="136">
        <v>116.77</v>
      </c>
      <c r="F6" s="136">
        <v>135.99799999999999</v>
      </c>
      <c r="G6" s="136">
        <v>150.07300000000001</v>
      </c>
      <c r="I6" s="138">
        <v>1.2</v>
      </c>
      <c r="J6" s="100"/>
      <c r="L6" s="69"/>
    </row>
    <row r="7" spans="1:16" s="64" customFormat="1" x14ac:dyDescent="0.35">
      <c r="A7" s="67"/>
      <c r="B7" s="109">
        <v>5</v>
      </c>
      <c r="C7" s="103" t="s">
        <v>44</v>
      </c>
      <c r="D7" s="103" t="s">
        <v>44</v>
      </c>
      <c r="E7" s="103" t="s">
        <v>44</v>
      </c>
      <c r="F7" s="103" t="s">
        <v>44</v>
      </c>
      <c r="G7" s="103" t="s">
        <v>44</v>
      </c>
      <c r="H7" s="90"/>
      <c r="I7" s="91">
        <v>0.8</v>
      </c>
      <c r="J7" s="100" t="s">
        <v>111</v>
      </c>
      <c r="L7" s="69"/>
    </row>
    <row r="8" spans="1:16" s="64" customFormat="1" x14ac:dyDescent="0.35">
      <c r="A8" s="67"/>
      <c r="B8" s="109">
        <v>6</v>
      </c>
      <c r="C8" s="103" t="s">
        <v>44</v>
      </c>
      <c r="D8" s="103" t="s">
        <v>44</v>
      </c>
      <c r="E8" s="103" t="s">
        <v>44</v>
      </c>
      <c r="F8" s="103" t="s">
        <v>44</v>
      </c>
      <c r="G8" s="103" t="s">
        <v>44</v>
      </c>
      <c r="H8" s="90"/>
      <c r="I8" s="91">
        <v>0.8</v>
      </c>
      <c r="J8" s="100" t="s">
        <v>111</v>
      </c>
      <c r="L8" s="69"/>
    </row>
    <row r="9" spans="1:16" s="64" customFormat="1" x14ac:dyDescent="0.35">
      <c r="A9" s="68"/>
      <c r="B9" s="111">
        <v>7</v>
      </c>
      <c r="C9" s="112" t="s">
        <v>44</v>
      </c>
      <c r="D9" s="113" t="s">
        <v>44</v>
      </c>
      <c r="E9" s="113" t="s">
        <v>44</v>
      </c>
      <c r="F9" s="113" t="s">
        <v>44</v>
      </c>
      <c r="G9" s="113" t="s">
        <v>44</v>
      </c>
      <c r="H9" s="90"/>
      <c r="I9" s="126">
        <v>0.7</v>
      </c>
      <c r="J9" s="100" t="s">
        <v>111</v>
      </c>
      <c r="L9" s="69"/>
    </row>
    <row r="10" spans="1:16" x14ac:dyDescent="0.35">
      <c r="A10" s="10" t="s">
        <v>29</v>
      </c>
      <c r="B10" s="30">
        <v>1</v>
      </c>
      <c r="C10" s="9">
        <v>170.434</v>
      </c>
      <c r="D10" s="9">
        <v>205.31</v>
      </c>
      <c r="E10" s="9">
        <v>252.71199999999999</v>
      </c>
      <c r="F10" s="9">
        <v>311.59199999999998</v>
      </c>
      <c r="G10" s="9">
        <v>376.01900000000001</v>
      </c>
      <c r="I10" s="24">
        <v>7.9</v>
      </c>
    </row>
    <row r="11" spans="1:16" x14ac:dyDescent="0.35">
      <c r="B11" s="30">
        <v>2</v>
      </c>
      <c r="C11" s="9">
        <v>140.459</v>
      </c>
      <c r="D11" s="9">
        <v>182.20099999999999</v>
      </c>
      <c r="E11" s="9">
        <v>227.917</v>
      </c>
      <c r="F11" s="9">
        <v>280.97899999999998</v>
      </c>
      <c r="G11" s="9">
        <v>339.22399999999999</v>
      </c>
      <c r="I11" s="24">
        <v>9.4</v>
      </c>
    </row>
    <row r="12" spans="1:16" x14ac:dyDescent="0.35">
      <c r="B12" s="30">
        <v>3</v>
      </c>
      <c r="C12" s="9">
        <v>84.26</v>
      </c>
      <c r="D12" s="9">
        <v>131.666</v>
      </c>
      <c r="E12" s="9">
        <v>191.28100000000001</v>
      </c>
      <c r="F12" s="9">
        <v>244.124</v>
      </c>
      <c r="G12" s="9">
        <v>298.39699999999999</v>
      </c>
      <c r="I12" s="24">
        <v>5.9</v>
      </c>
    </row>
    <row r="13" spans="1:16" x14ac:dyDescent="0.35">
      <c r="A13" s="64"/>
      <c r="B13" s="135">
        <v>4</v>
      </c>
      <c r="C13" s="136">
        <v>65.649900000000002</v>
      </c>
      <c r="D13" s="136">
        <v>84.738199999999992</v>
      </c>
      <c r="E13" s="136">
        <v>112.413</v>
      </c>
      <c r="F13" s="136">
        <v>140.911</v>
      </c>
      <c r="G13" s="136">
        <v>158.542</v>
      </c>
      <c r="H13" s="64"/>
      <c r="I13" s="138">
        <v>1.1000000000000001</v>
      </c>
      <c r="J13" s="100"/>
      <c r="L13" s="69"/>
      <c r="P13" s="33"/>
    </row>
    <row r="14" spans="1:16" x14ac:dyDescent="0.35">
      <c r="A14" s="64"/>
      <c r="B14" s="109">
        <v>5</v>
      </c>
      <c r="C14" s="103" t="s">
        <v>44</v>
      </c>
      <c r="D14" s="103" t="s">
        <v>44</v>
      </c>
      <c r="E14" s="103" t="s">
        <v>44</v>
      </c>
      <c r="F14" s="103" t="s">
        <v>44</v>
      </c>
      <c r="G14" s="103" t="s">
        <v>44</v>
      </c>
      <c r="H14" s="90"/>
      <c r="I14" s="91">
        <v>0.9</v>
      </c>
      <c r="J14" s="100" t="s">
        <v>111</v>
      </c>
      <c r="L14" s="69"/>
      <c r="O14" s="33"/>
      <c r="P14" s="33"/>
    </row>
    <row r="15" spans="1:16" x14ac:dyDescent="0.35">
      <c r="A15" s="64"/>
      <c r="B15" s="109">
        <v>6</v>
      </c>
      <c r="C15" s="103" t="s">
        <v>44</v>
      </c>
      <c r="D15" s="103" t="s">
        <v>44</v>
      </c>
      <c r="E15" s="103" t="s">
        <v>44</v>
      </c>
      <c r="F15" s="103" t="s">
        <v>44</v>
      </c>
      <c r="G15" s="103" t="s">
        <v>44</v>
      </c>
      <c r="H15" s="90"/>
      <c r="I15" s="91">
        <v>0.5</v>
      </c>
      <c r="J15" s="100" t="s">
        <v>111</v>
      </c>
      <c r="L15" s="69"/>
      <c r="O15" s="33"/>
      <c r="P15" s="33"/>
    </row>
    <row r="16" spans="1:16" x14ac:dyDescent="0.35">
      <c r="A16" s="16"/>
      <c r="B16" s="32">
        <v>7</v>
      </c>
      <c r="C16" s="48" t="s">
        <v>44</v>
      </c>
      <c r="D16" s="48" t="s">
        <v>44</v>
      </c>
      <c r="E16" s="48" t="s">
        <v>44</v>
      </c>
      <c r="F16" s="48" t="s">
        <v>44</v>
      </c>
      <c r="G16" s="48" t="s">
        <v>44</v>
      </c>
      <c r="I16" s="41" t="s">
        <v>44</v>
      </c>
    </row>
    <row r="17" spans="1:16" x14ac:dyDescent="0.35">
      <c r="A17" s="10" t="s">
        <v>30</v>
      </c>
      <c r="B17" s="30">
        <v>1</v>
      </c>
      <c r="C17" s="9" t="s">
        <v>44</v>
      </c>
      <c r="D17" s="9" t="s">
        <v>44</v>
      </c>
      <c r="E17" s="9" t="s">
        <v>44</v>
      </c>
      <c r="F17" s="9" t="s">
        <v>44</v>
      </c>
      <c r="G17" s="9" t="s">
        <v>44</v>
      </c>
      <c r="I17" s="26" t="s">
        <v>44</v>
      </c>
    </row>
    <row r="18" spans="1:16" x14ac:dyDescent="0.35">
      <c r="B18" s="30">
        <v>2</v>
      </c>
      <c r="C18" s="9">
        <v>133.851</v>
      </c>
      <c r="D18" s="9">
        <v>168.80600000000001</v>
      </c>
      <c r="E18" s="9">
        <v>209.19200000000001</v>
      </c>
      <c r="F18" s="9">
        <v>255.613</v>
      </c>
      <c r="G18" s="9">
        <v>306.858</v>
      </c>
      <c r="I18" s="24">
        <v>9.8000000000000007</v>
      </c>
    </row>
    <row r="19" spans="1:16" x14ac:dyDescent="0.35">
      <c r="B19" s="30">
        <v>3</v>
      </c>
      <c r="C19" s="9">
        <v>87.560299999999998</v>
      </c>
      <c r="D19" s="9">
        <v>138.142</v>
      </c>
      <c r="E19" s="9">
        <v>185.179</v>
      </c>
      <c r="F19" s="9">
        <v>229.858</v>
      </c>
      <c r="G19" s="9">
        <v>273.24599999999998</v>
      </c>
      <c r="I19" s="24">
        <v>7.1</v>
      </c>
      <c r="L19" s="69"/>
    </row>
    <row r="20" spans="1:16" s="64" customFormat="1" x14ac:dyDescent="0.35">
      <c r="B20" s="135">
        <v>4</v>
      </c>
      <c r="C20" s="136">
        <v>64.081599999999995</v>
      </c>
      <c r="D20" s="136">
        <v>88.152100000000004</v>
      </c>
      <c r="E20" s="136">
        <v>130.14400000000001</v>
      </c>
      <c r="F20" s="136">
        <v>171.27699999999999</v>
      </c>
      <c r="G20" s="136">
        <v>196.89599999999999</v>
      </c>
      <c r="I20" s="138">
        <v>2</v>
      </c>
      <c r="J20" s="100"/>
      <c r="L20" s="69"/>
    </row>
    <row r="21" spans="1:16" s="64" customFormat="1" x14ac:dyDescent="0.35">
      <c r="B21" s="135">
        <v>5</v>
      </c>
      <c r="C21" s="136">
        <v>65.177099999999996</v>
      </c>
      <c r="D21" s="136">
        <v>85.517399999999995</v>
      </c>
      <c r="E21" s="136">
        <v>117.773</v>
      </c>
      <c r="F21" s="136">
        <v>150.048</v>
      </c>
      <c r="G21" s="136">
        <v>172.84100000000001</v>
      </c>
      <c r="I21" s="138">
        <v>1.1000000000000001</v>
      </c>
      <c r="J21" s="100"/>
      <c r="L21" s="69"/>
    </row>
    <row r="22" spans="1:16" s="64" customFormat="1" x14ac:dyDescent="0.35">
      <c r="B22" s="135">
        <v>6</v>
      </c>
      <c r="C22" s="136">
        <v>51.083399999999997</v>
      </c>
      <c r="D22" s="136">
        <v>68.186000000000007</v>
      </c>
      <c r="E22" s="136">
        <v>90.334999999999994</v>
      </c>
      <c r="F22" s="136">
        <v>117.06</v>
      </c>
      <c r="G22" s="136">
        <v>137.018</v>
      </c>
      <c r="I22" s="138">
        <v>1.4</v>
      </c>
      <c r="J22" s="100"/>
      <c r="L22" s="69"/>
    </row>
    <row r="23" spans="1:16" s="64" customFormat="1" x14ac:dyDescent="0.35">
      <c r="A23" s="68"/>
      <c r="B23" s="111">
        <v>7</v>
      </c>
      <c r="C23" s="112" t="s">
        <v>44</v>
      </c>
      <c r="D23" s="113" t="s">
        <v>44</v>
      </c>
      <c r="E23" s="113" t="s">
        <v>44</v>
      </c>
      <c r="F23" s="113" t="s">
        <v>44</v>
      </c>
      <c r="G23" s="113" t="s">
        <v>44</v>
      </c>
      <c r="H23" s="90"/>
      <c r="I23" s="126">
        <v>0.9</v>
      </c>
      <c r="J23" s="100" t="s">
        <v>111</v>
      </c>
      <c r="L23" s="69"/>
    </row>
    <row r="24" spans="1:16" x14ac:dyDescent="0.35">
      <c r="A24" s="10" t="s">
        <v>31</v>
      </c>
      <c r="B24" s="30">
        <v>1</v>
      </c>
      <c r="C24" s="9">
        <v>171.71799999999999</v>
      </c>
      <c r="D24" s="9">
        <v>205.03399999999999</v>
      </c>
      <c r="E24" s="9">
        <v>253.43600000000001</v>
      </c>
      <c r="F24" s="9">
        <v>317.47000000000003</v>
      </c>
      <c r="G24" s="9">
        <v>391.50799999999998</v>
      </c>
      <c r="I24" s="56">
        <v>10</v>
      </c>
    </row>
    <row r="25" spans="1:16" x14ac:dyDescent="0.35">
      <c r="B25" s="30">
        <v>2</v>
      </c>
      <c r="C25" s="9">
        <v>151.53200000000001</v>
      </c>
      <c r="D25" s="9">
        <v>185.184</v>
      </c>
      <c r="E25" s="9">
        <v>229.05799999999999</v>
      </c>
      <c r="F25" s="9">
        <v>282.60599999999999</v>
      </c>
      <c r="G25" s="9">
        <v>343.34199999999998</v>
      </c>
      <c r="I25" s="56">
        <v>8</v>
      </c>
    </row>
    <row r="26" spans="1:16" x14ac:dyDescent="0.35">
      <c r="B26" s="30">
        <v>3</v>
      </c>
      <c r="C26" s="9">
        <v>85.348299999999995</v>
      </c>
      <c r="D26" s="9">
        <v>143.089</v>
      </c>
      <c r="E26" s="9">
        <v>190.98500000000001</v>
      </c>
      <c r="F26" s="9">
        <v>234.69800000000001</v>
      </c>
      <c r="G26" s="9">
        <v>275.596</v>
      </c>
      <c r="I26" s="56">
        <v>4</v>
      </c>
      <c r="L26" s="69"/>
      <c r="P26" s="33"/>
    </row>
    <row r="27" spans="1:16" s="64" customFormat="1" x14ac:dyDescent="0.35">
      <c r="B27" s="135">
        <v>4</v>
      </c>
      <c r="C27" s="136">
        <v>82.880200000000002</v>
      </c>
      <c r="D27" s="136">
        <v>108.688</v>
      </c>
      <c r="E27" s="136">
        <v>147.77000000000001</v>
      </c>
      <c r="F27" s="136">
        <v>170.24</v>
      </c>
      <c r="G27" s="136">
        <v>184.66900000000001</v>
      </c>
      <c r="I27" s="137">
        <v>3.4</v>
      </c>
      <c r="J27" s="86"/>
      <c r="L27" s="69"/>
      <c r="O27" s="33"/>
      <c r="P27" s="33"/>
    </row>
    <row r="28" spans="1:16" x14ac:dyDescent="0.35">
      <c r="B28" s="131">
        <v>5</v>
      </c>
      <c r="C28" s="120">
        <v>75.420100000000005</v>
      </c>
      <c r="D28" s="120">
        <v>91.679000000000002</v>
      </c>
      <c r="E28" s="120">
        <v>119.444</v>
      </c>
      <c r="F28" s="120">
        <v>149.57300000000001</v>
      </c>
      <c r="G28" s="120">
        <v>167.18799999999999</v>
      </c>
      <c r="H28" s="70"/>
      <c r="I28" s="132">
        <v>6.8</v>
      </c>
      <c r="L28" s="69"/>
      <c r="O28" s="33"/>
      <c r="P28" s="33"/>
    </row>
    <row r="29" spans="1:16" x14ac:dyDescent="0.35">
      <c r="B29" s="31">
        <v>6</v>
      </c>
      <c r="C29" s="9">
        <v>53.076300000000003</v>
      </c>
      <c r="D29" s="9">
        <v>79.266099999999994</v>
      </c>
      <c r="E29" s="9">
        <v>101.414</v>
      </c>
      <c r="F29" s="9">
        <v>128.166</v>
      </c>
      <c r="G29" s="9">
        <v>146.554</v>
      </c>
      <c r="I29" s="56">
        <v>9.5</v>
      </c>
      <c r="L29" s="69"/>
      <c r="O29" s="33"/>
      <c r="P29" s="33"/>
    </row>
    <row r="30" spans="1:16" x14ac:dyDescent="0.35">
      <c r="A30" s="16"/>
      <c r="B30" s="32">
        <v>7</v>
      </c>
      <c r="C30" s="47">
        <v>0.16092300000000001</v>
      </c>
      <c r="D30" s="48">
        <v>59.548999999999999</v>
      </c>
      <c r="E30" s="48">
        <v>83.546300000000002</v>
      </c>
      <c r="F30" s="48">
        <v>104.672</v>
      </c>
      <c r="G30" s="48">
        <v>119.738</v>
      </c>
      <c r="I30" s="57">
        <v>7.9</v>
      </c>
    </row>
    <row r="31" spans="1:16" x14ac:dyDescent="0.35">
      <c r="A31" s="10" t="s">
        <v>32</v>
      </c>
      <c r="B31" s="30">
        <v>1</v>
      </c>
      <c r="C31" s="9">
        <v>148.41399999999999</v>
      </c>
      <c r="D31" s="9">
        <v>180.55099999999999</v>
      </c>
      <c r="E31" s="9">
        <v>223.999</v>
      </c>
      <c r="F31" s="9">
        <v>279.81299999999999</v>
      </c>
      <c r="G31" s="9">
        <v>351.25700000000001</v>
      </c>
      <c r="I31" s="56">
        <v>7.9</v>
      </c>
    </row>
    <row r="32" spans="1:16" x14ac:dyDescent="0.35">
      <c r="B32" s="30">
        <v>2</v>
      </c>
      <c r="C32" s="9">
        <v>129.64699999999999</v>
      </c>
      <c r="D32" s="9">
        <v>163.398</v>
      </c>
      <c r="E32" s="9">
        <v>202.47800000000001</v>
      </c>
      <c r="F32" s="9">
        <v>248.87899999999999</v>
      </c>
      <c r="G32" s="9">
        <v>301.58999999999997</v>
      </c>
      <c r="I32" s="56">
        <v>10.199999999999999</v>
      </c>
    </row>
    <row r="33" spans="1:16" x14ac:dyDescent="0.35">
      <c r="B33" s="30">
        <v>3</v>
      </c>
      <c r="C33" s="9">
        <v>96.255300000000005</v>
      </c>
      <c r="D33" s="9">
        <v>144.47800000000001</v>
      </c>
      <c r="E33" s="9">
        <v>183.554</v>
      </c>
      <c r="F33" s="9">
        <v>222.57300000000001</v>
      </c>
      <c r="G33" s="9">
        <v>256.73500000000001</v>
      </c>
      <c r="I33" s="56">
        <v>5</v>
      </c>
      <c r="L33" s="69"/>
      <c r="P33" s="33"/>
    </row>
    <row r="34" spans="1:16" s="64" customFormat="1" x14ac:dyDescent="0.35">
      <c r="B34" s="135">
        <v>4</v>
      </c>
      <c r="C34" s="136">
        <v>78.133499999999998</v>
      </c>
      <c r="D34" s="136">
        <v>100.342</v>
      </c>
      <c r="E34" s="136">
        <v>134.739</v>
      </c>
      <c r="F34" s="136">
        <v>155.935</v>
      </c>
      <c r="G34" s="136">
        <v>169.869</v>
      </c>
      <c r="I34" s="137">
        <v>1</v>
      </c>
      <c r="J34" s="100"/>
      <c r="L34" s="69"/>
      <c r="O34" s="33"/>
      <c r="P34" s="33"/>
    </row>
    <row r="35" spans="1:16" s="64" customFormat="1" x14ac:dyDescent="0.35">
      <c r="B35" s="109">
        <v>5</v>
      </c>
      <c r="C35" s="103" t="s">
        <v>44</v>
      </c>
      <c r="D35" s="103" t="s">
        <v>44</v>
      </c>
      <c r="E35" s="103" t="s">
        <v>44</v>
      </c>
      <c r="F35" s="103" t="s">
        <v>44</v>
      </c>
      <c r="G35" s="103" t="s">
        <v>44</v>
      </c>
      <c r="H35" s="122"/>
      <c r="I35" s="123">
        <v>0.5</v>
      </c>
      <c r="J35" s="100" t="s">
        <v>111</v>
      </c>
      <c r="L35" s="69"/>
      <c r="O35" s="33"/>
      <c r="P35" s="33"/>
    </row>
    <row r="36" spans="1:16" s="64" customFormat="1" x14ac:dyDescent="0.35">
      <c r="B36" s="109">
        <v>6</v>
      </c>
      <c r="C36" s="103" t="s">
        <v>44</v>
      </c>
      <c r="D36" s="103" t="s">
        <v>44</v>
      </c>
      <c r="E36" s="103" t="s">
        <v>44</v>
      </c>
      <c r="F36" s="103" t="s">
        <v>44</v>
      </c>
      <c r="G36" s="103" t="s">
        <v>44</v>
      </c>
      <c r="H36" s="122"/>
      <c r="I36" s="123">
        <v>0.1</v>
      </c>
      <c r="J36" s="100" t="s">
        <v>111</v>
      </c>
      <c r="L36" s="69"/>
      <c r="O36" s="33"/>
      <c r="P36" s="33"/>
    </row>
    <row r="37" spans="1:16" s="64" customFormat="1" x14ac:dyDescent="0.35">
      <c r="A37" s="68"/>
      <c r="B37" s="111">
        <v>7</v>
      </c>
      <c r="C37" s="112" t="s">
        <v>44</v>
      </c>
      <c r="D37" s="113" t="s">
        <v>44</v>
      </c>
      <c r="E37" s="113" t="s">
        <v>44</v>
      </c>
      <c r="F37" s="113" t="s">
        <v>44</v>
      </c>
      <c r="G37" s="113" t="s">
        <v>44</v>
      </c>
      <c r="H37" s="122"/>
      <c r="I37" s="99">
        <v>0.1</v>
      </c>
      <c r="J37" s="100" t="s">
        <v>111</v>
      </c>
      <c r="K37" s="69"/>
      <c r="L37" s="33"/>
      <c r="M37" s="33"/>
    </row>
  </sheetData>
  <mergeCells count="1">
    <mergeCell ref="A1:E1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workbookViewId="0">
      <selection activeCell="I15" sqref="I15"/>
    </sheetView>
  </sheetViews>
  <sheetFormatPr defaultRowHeight="14.5" x14ac:dyDescent="0.35"/>
  <cols>
    <col min="1" max="1" width="14.453125" bestFit="1" customWidth="1"/>
    <col min="8" max="8" width="15.81640625" bestFit="1" customWidth="1"/>
    <col min="9" max="9" width="18.26953125" bestFit="1" customWidth="1"/>
    <col min="11" max="11" width="36" bestFit="1" customWidth="1"/>
    <col min="12" max="12" width="9" customWidth="1"/>
  </cols>
  <sheetData>
    <row r="1" spans="1:11" ht="16" thickBot="1" x14ac:dyDescent="0.4">
      <c r="A1" s="141" t="s">
        <v>5</v>
      </c>
      <c r="B1" s="141"/>
      <c r="C1" s="141"/>
      <c r="D1" s="141"/>
      <c r="E1" t="s">
        <v>27</v>
      </c>
      <c r="H1" s="82" t="s">
        <v>85</v>
      </c>
      <c r="I1" s="83"/>
      <c r="J1" s="33"/>
      <c r="K1" s="93" t="s">
        <v>89</v>
      </c>
    </row>
    <row r="2" spans="1:11" ht="15.5" thickTop="1" thickBot="1" x14ac:dyDescent="0.4">
      <c r="A2" s="11" t="s">
        <v>16</v>
      </c>
      <c r="B2" s="5">
        <v>10</v>
      </c>
      <c r="C2" s="5">
        <v>25</v>
      </c>
      <c r="D2" s="5">
        <v>50</v>
      </c>
      <c r="E2" s="5">
        <v>75</v>
      </c>
      <c r="F2" s="5">
        <v>90</v>
      </c>
      <c r="H2" s="5" t="s">
        <v>86</v>
      </c>
      <c r="I2" s="84" t="s">
        <v>87</v>
      </c>
      <c r="J2" s="33"/>
      <c r="K2" s="92" t="s">
        <v>90</v>
      </c>
    </row>
    <row r="3" spans="1:11" ht="15" thickTop="1" x14ac:dyDescent="0.35">
      <c r="A3" s="13" t="s">
        <v>41</v>
      </c>
      <c r="B3" s="9">
        <v>152.19300000000001</v>
      </c>
      <c r="C3" s="9">
        <v>187.17599999999999</v>
      </c>
      <c r="D3" s="9">
        <v>232.09700000000001</v>
      </c>
      <c r="E3" s="9">
        <v>288.27600000000001</v>
      </c>
      <c r="F3" s="9">
        <v>354.58</v>
      </c>
      <c r="H3" s="24">
        <v>5.4</v>
      </c>
      <c r="I3" s="85" t="s">
        <v>101</v>
      </c>
      <c r="K3" s="95" t="s">
        <v>91</v>
      </c>
    </row>
    <row r="4" spans="1:11" ht="15" thickBot="1" x14ac:dyDescent="0.4">
      <c r="A4" s="13" t="s">
        <v>33</v>
      </c>
      <c r="B4" s="9">
        <v>147.15700000000001</v>
      </c>
      <c r="C4" s="9">
        <v>175.839</v>
      </c>
      <c r="D4" s="9">
        <v>216.923</v>
      </c>
      <c r="E4" s="9">
        <v>271.32400000000001</v>
      </c>
      <c r="F4" s="9">
        <v>338.91899999999998</v>
      </c>
      <c r="H4" s="37">
        <v>9.3000000000000007</v>
      </c>
      <c r="I4" s="85" t="s">
        <v>102</v>
      </c>
      <c r="K4" s="94" t="s">
        <v>92</v>
      </c>
    </row>
    <row r="5" spans="1:11" x14ac:dyDescent="0.35">
      <c r="A5" s="14" t="s">
        <v>34</v>
      </c>
      <c r="B5" s="9">
        <v>168.38900000000001</v>
      </c>
      <c r="C5" s="9">
        <v>200.26300000000001</v>
      </c>
      <c r="D5" s="9">
        <v>247.02500000000001</v>
      </c>
      <c r="E5" s="9">
        <v>308.39</v>
      </c>
      <c r="F5" s="9">
        <v>381.94099999999997</v>
      </c>
      <c r="H5" s="37">
        <v>10.1</v>
      </c>
      <c r="I5" s="85" t="s">
        <v>102</v>
      </c>
    </row>
    <row r="6" spans="1:11" x14ac:dyDescent="0.35">
      <c r="A6" s="14" t="s">
        <v>35</v>
      </c>
      <c r="B6" s="9">
        <v>194.65100000000001</v>
      </c>
      <c r="C6" s="9">
        <v>233.685</v>
      </c>
      <c r="D6" s="9">
        <v>289.95400000000001</v>
      </c>
      <c r="E6" s="9">
        <v>360.45100000000002</v>
      </c>
      <c r="F6" s="9">
        <v>433.19200000000001</v>
      </c>
      <c r="H6" s="37">
        <v>8.6999999999999993</v>
      </c>
      <c r="I6" s="85" t="s">
        <v>102</v>
      </c>
    </row>
    <row r="7" spans="1:11" x14ac:dyDescent="0.35">
      <c r="A7" s="14" t="s">
        <v>36</v>
      </c>
      <c r="B7" s="9">
        <v>212.39400000000001</v>
      </c>
      <c r="C7" s="9">
        <v>253.78399999999999</v>
      </c>
      <c r="D7" s="9">
        <v>312.42</v>
      </c>
      <c r="E7" s="9">
        <v>383.96</v>
      </c>
      <c r="F7" s="9">
        <v>454.06400000000002</v>
      </c>
      <c r="H7" s="37">
        <v>7.7</v>
      </c>
      <c r="I7" s="85" t="s">
        <v>102</v>
      </c>
    </row>
    <row r="8" spans="1:11" x14ac:dyDescent="0.35">
      <c r="A8" s="14" t="s">
        <v>46</v>
      </c>
      <c r="B8" s="9">
        <v>186.30699999999999</v>
      </c>
      <c r="C8" s="9">
        <v>221.67</v>
      </c>
      <c r="D8" s="9">
        <v>272.20100000000002</v>
      </c>
      <c r="E8" s="9">
        <v>334.78399999999999</v>
      </c>
      <c r="F8" s="9">
        <v>400.49700000000001</v>
      </c>
      <c r="H8" s="37">
        <v>9.1</v>
      </c>
      <c r="I8" s="85" t="s">
        <v>102</v>
      </c>
    </row>
    <row r="9" spans="1:11" x14ac:dyDescent="0.35">
      <c r="A9" s="14" t="s">
        <v>37</v>
      </c>
      <c r="B9" s="9">
        <v>200.93299999999999</v>
      </c>
      <c r="C9" s="9">
        <v>241.833</v>
      </c>
      <c r="D9" s="9">
        <v>299.75299999999999</v>
      </c>
      <c r="E9" s="9">
        <v>370.19499999999999</v>
      </c>
      <c r="F9" s="9">
        <v>441.95699999999999</v>
      </c>
      <c r="H9" s="37">
        <v>9.1999999999999993</v>
      </c>
      <c r="I9" s="85" t="s">
        <v>102</v>
      </c>
    </row>
    <row r="10" spans="1:11" x14ac:dyDescent="0.35">
      <c r="A10" s="14" t="s">
        <v>39</v>
      </c>
      <c r="B10" s="9">
        <v>182.05099999999999</v>
      </c>
      <c r="C10" s="9">
        <v>227.167</v>
      </c>
      <c r="D10" s="9">
        <v>288.64400000000001</v>
      </c>
      <c r="E10" s="9">
        <v>363.80500000000001</v>
      </c>
      <c r="F10" s="9">
        <v>439.33100000000002</v>
      </c>
      <c r="H10" s="37">
        <v>7.5</v>
      </c>
      <c r="I10" s="85" t="s">
        <v>102</v>
      </c>
    </row>
    <row r="11" spans="1:11" x14ac:dyDescent="0.35">
      <c r="A11" s="14" t="s">
        <v>40</v>
      </c>
      <c r="B11" s="9">
        <v>194.05500000000001</v>
      </c>
      <c r="C11" s="9">
        <v>234.667</v>
      </c>
      <c r="D11" s="9">
        <v>291.44299999999998</v>
      </c>
      <c r="E11" s="9">
        <v>360.35899999999998</v>
      </c>
      <c r="F11" s="9">
        <v>428.88499999999999</v>
      </c>
      <c r="H11" s="37">
        <v>6.1</v>
      </c>
      <c r="I11" s="85" t="s">
        <v>102</v>
      </c>
    </row>
    <row r="12" spans="1:11" x14ac:dyDescent="0.35">
      <c r="A12" s="14" t="s">
        <v>38</v>
      </c>
      <c r="B12" s="9">
        <v>199.48500000000001</v>
      </c>
      <c r="C12" s="9">
        <v>238.36799999999999</v>
      </c>
      <c r="D12" s="9">
        <v>293.48</v>
      </c>
      <c r="E12" s="9">
        <v>361.40699999999998</v>
      </c>
      <c r="F12" s="9">
        <v>430.91500000000002</v>
      </c>
      <c r="H12" s="37">
        <v>8.6</v>
      </c>
      <c r="I12" s="85" t="s">
        <v>102</v>
      </c>
    </row>
  </sheetData>
  <mergeCells count="1"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workbookViewId="0">
      <selection activeCell="I3" sqref="I3:I12"/>
    </sheetView>
  </sheetViews>
  <sheetFormatPr defaultRowHeight="14.5" x14ac:dyDescent="0.35"/>
  <cols>
    <col min="1" max="1" width="14.453125" bestFit="1" customWidth="1"/>
    <col min="8" max="8" width="15.81640625" bestFit="1" customWidth="1"/>
    <col min="9" max="9" width="18.26953125" bestFit="1" customWidth="1"/>
    <col min="11" max="11" width="36" bestFit="1" customWidth="1"/>
    <col min="13" max="13" width="9.1796875" customWidth="1"/>
  </cols>
  <sheetData>
    <row r="1" spans="1:11" ht="16" thickBot="1" x14ac:dyDescent="0.4">
      <c r="A1" s="141" t="s">
        <v>5</v>
      </c>
      <c r="B1" s="141"/>
      <c r="C1" s="141"/>
      <c r="D1" s="141"/>
      <c r="E1" s="33" t="s">
        <v>27</v>
      </c>
      <c r="F1" s="33"/>
      <c r="H1" s="82" t="s">
        <v>85</v>
      </c>
      <c r="I1" s="83"/>
      <c r="J1" s="33"/>
      <c r="K1" s="93" t="s">
        <v>89</v>
      </c>
    </row>
    <row r="2" spans="1:11" ht="15.5" thickTop="1" thickBot="1" x14ac:dyDescent="0.4">
      <c r="A2" s="11" t="s">
        <v>16</v>
      </c>
      <c r="B2" s="5">
        <v>10</v>
      </c>
      <c r="C2" s="5">
        <v>25</v>
      </c>
      <c r="D2" s="5">
        <v>50</v>
      </c>
      <c r="E2" s="5">
        <v>75</v>
      </c>
      <c r="F2" s="5">
        <v>90</v>
      </c>
      <c r="H2" s="5" t="s">
        <v>86</v>
      </c>
      <c r="I2" s="84" t="s">
        <v>87</v>
      </c>
      <c r="J2" s="33"/>
      <c r="K2" s="92" t="s">
        <v>90</v>
      </c>
    </row>
    <row r="3" spans="1:11" s="33" customFormat="1" ht="15" thickTop="1" x14ac:dyDescent="0.35">
      <c r="A3" s="12" t="s">
        <v>64</v>
      </c>
      <c r="B3" s="9">
        <v>141.40100000000001</v>
      </c>
      <c r="C3" s="9">
        <v>173.72</v>
      </c>
      <c r="D3" s="9">
        <v>217.398</v>
      </c>
      <c r="E3" s="9">
        <v>274.33999999999997</v>
      </c>
      <c r="F3" s="9">
        <v>346.584</v>
      </c>
      <c r="H3" s="24">
        <v>9.3000000000000007</v>
      </c>
      <c r="I3" s="85" t="s">
        <v>101</v>
      </c>
      <c r="K3" s="95" t="s">
        <v>91</v>
      </c>
    </row>
    <row r="4" spans="1:11" ht="15" thickBot="1" x14ac:dyDescent="0.4">
      <c r="A4" s="13" t="s">
        <v>63</v>
      </c>
      <c r="B4" s="9">
        <v>167.38300000000001</v>
      </c>
      <c r="C4" s="9">
        <v>206.81100000000001</v>
      </c>
      <c r="D4" s="9">
        <v>261.113</v>
      </c>
      <c r="E4" s="9">
        <v>330.59</v>
      </c>
      <c r="F4" s="9">
        <v>405.37200000000001</v>
      </c>
      <c r="H4" s="24">
        <v>8.3000000000000007</v>
      </c>
      <c r="I4" s="85" t="s">
        <v>102</v>
      </c>
      <c r="K4" s="94" t="s">
        <v>92</v>
      </c>
    </row>
    <row r="5" spans="1:11" x14ac:dyDescent="0.35">
      <c r="A5" s="13" t="s">
        <v>33</v>
      </c>
      <c r="B5" s="9">
        <v>143.702</v>
      </c>
      <c r="C5" s="9">
        <v>178.578</v>
      </c>
      <c r="D5" s="9">
        <v>227.61799999999999</v>
      </c>
      <c r="E5" s="9">
        <v>295.798</v>
      </c>
      <c r="F5" s="9">
        <v>382.18900000000002</v>
      </c>
      <c r="H5" s="24">
        <v>9.9</v>
      </c>
      <c r="I5" s="85" t="s">
        <v>102</v>
      </c>
    </row>
    <row r="6" spans="1:11" x14ac:dyDescent="0.35">
      <c r="A6" s="14" t="s">
        <v>34</v>
      </c>
      <c r="B6" s="9">
        <v>168.02099999999999</v>
      </c>
      <c r="C6" s="9">
        <v>205.226</v>
      </c>
      <c r="D6" s="9">
        <v>256.733</v>
      </c>
      <c r="E6" s="9">
        <v>322.92099999999999</v>
      </c>
      <c r="F6" s="9">
        <v>394.76400000000001</v>
      </c>
      <c r="H6" s="24">
        <v>9.9</v>
      </c>
      <c r="I6" s="85" t="s">
        <v>102</v>
      </c>
    </row>
    <row r="7" spans="1:11" x14ac:dyDescent="0.35">
      <c r="A7" s="14" t="s">
        <v>35</v>
      </c>
      <c r="B7" s="9">
        <v>167.25</v>
      </c>
      <c r="C7" s="9">
        <v>209.184</v>
      </c>
      <c r="D7" s="9">
        <v>267.03199999999998</v>
      </c>
      <c r="E7" s="9">
        <v>338.846</v>
      </c>
      <c r="F7" s="9">
        <v>414.83800000000002</v>
      </c>
      <c r="H7" s="24">
        <v>10.199999999999999</v>
      </c>
      <c r="I7" s="85" t="s">
        <v>102</v>
      </c>
    </row>
    <row r="8" spans="1:11" x14ac:dyDescent="0.35">
      <c r="A8" s="14" t="s">
        <v>36</v>
      </c>
      <c r="B8" s="9">
        <v>190.16300000000001</v>
      </c>
      <c r="C8" s="9">
        <v>234.00200000000001</v>
      </c>
      <c r="D8" s="9">
        <v>295.88499999999999</v>
      </c>
      <c r="E8" s="9">
        <v>371.01</v>
      </c>
      <c r="F8" s="9">
        <v>446.08499999999998</v>
      </c>
      <c r="H8" s="24">
        <v>5.7</v>
      </c>
      <c r="I8" s="85" t="s">
        <v>102</v>
      </c>
    </row>
    <row r="9" spans="1:11" x14ac:dyDescent="0.35">
      <c r="A9" s="14" t="s">
        <v>37</v>
      </c>
      <c r="B9" s="9">
        <v>221.88900000000001</v>
      </c>
      <c r="C9" s="9">
        <v>271.80200000000002</v>
      </c>
      <c r="D9" s="9">
        <v>338.87299999999999</v>
      </c>
      <c r="E9" s="9">
        <v>417.68700000000001</v>
      </c>
      <c r="F9" s="9">
        <v>492.73700000000002</v>
      </c>
      <c r="H9" s="24">
        <v>6</v>
      </c>
      <c r="I9" s="85" t="s">
        <v>102</v>
      </c>
    </row>
    <row r="10" spans="1:11" x14ac:dyDescent="0.35">
      <c r="A10" s="14" t="s">
        <v>65</v>
      </c>
      <c r="B10" s="9">
        <v>223.82599999999999</v>
      </c>
      <c r="C10" s="9">
        <v>277.79500000000002</v>
      </c>
      <c r="D10" s="9">
        <v>350.93700000000001</v>
      </c>
      <c r="E10" s="9">
        <v>437.71699999999998</v>
      </c>
      <c r="F10" s="9">
        <v>524.452</v>
      </c>
      <c r="H10" s="24">
        <v>7.9</v>
      </c>
      <c r="I10" s="85" t="s">
        <v>102</v>
      </c>
    </row>
    <row r="11" spans="1:11" x14ac:dyDescent="0.35">
      <c r="A11" s="14" t="s">
        <v>38</v>
      </c>
      <c r="B11" s="9">
        <v>149.21</v>
      </c>
      <c r="C11" s="9">
        <v>191.62899999999999</v>
      </c>
      <c r="D11" s="9">
        <v>256.904</v>
      </c>
      <c r="E11" s="9">
        <v>348.74599999999998</v>
      </c>
      <c r="F11" s="9">
        <v>440.80200000000002</v>
      </c>
      <c r="H11" s="24">
        <v>9.5</v>
      </c>
      <c r="I11" s="85" t="s">
        <v>102</v>
      </c>
    </row>
    <row r="12" spans="1:11" x14ac:dyDescent="0.35">
      <c r="A12" s="60"/>
      <c r="I12" s="85" t="s">
        <v>102</v>
      </c>
    </row>
    <row r="13" spans="1:11" x14ac:dyDescent="0.35">
      <c r="A13" s="60"/>
    </row>
  </sheetData>
  <mergeCells count="1">
    <mergeCell ref="A1:D1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workbookViewId="0">
      <selection activeCell="I14" sqref="I14"/>
    </sheetView>
  </sheetViews>
  <sheetFormatPr defaultRowHeight="14.5" x14ac:dyDescent="0.35"/>
  <cols>
    <col min="1" max="1" width="14.453125" bestFit="1" customWidth="1"/>
    <col min="8" max="8" width="15.81640625" bestFit="1" customWidth="1"/>
    <col min="9" max="9" width="18.26953125" bestFit="1" customWidth="1"/>
    <col min="11" max="11" width="36" bestFit="1" customWidth="1"/>
  </cols>
  <sheetData>
    <row r="1" spans="1:11" ht="16" thickBot="1" x14ac:dyDescent="0.4">
      <c r="A1" s="141" t="s">
        <v>5</v>
      </c>
      <c r="B1" s="141"/>
      <c r="C1" s="141"/>
      <c r="D1" s="141"/>
      <c r="E1" s="33" t="s">
        <v>27</v>
      </c>
      <c r="F1" s="33"/>
      <c r="H1" s="82" t="s">
        <v>85</v>
      </c>
      <c r="I1" s="83"/>
      <c r="J1" s="33"/>
      <c r="K1" s="93" t="s">
        <v>89</v>
      </c>
    </row>
    <row r="2" spans="1:11" ht="15.5" thickTop="1" thickBot="1" x14ac:dyDescent="0.4">
      <c r="A2" s="11" t="s">
        <v>16</v>
      </c>
      <c r="B2" s="5">
        <v>10</v>
      </c>
      <c r="C2" s="5">
        <v>25</v>
      </c>
      <c r="D2" s="5">
        <v>50</v>
      </c>
      <c r="E2" s="5">
        <v>75</v>
      </c>
      <c r="F2" s="5">
        <v>90</v>
      </c>
      <c r="H2" s="5" t="s">
        <v>86</v>
      </c>
      <c r="I2" s="84" t="s">
        <v>87</v>
      </c>
      <c r="J2" s="33"/>
      <c r="K2" s="92" t="s">
        <v>90</v>
      </c>
    </row>
    <row r="3" spans="1:11" ht="15" thickTop="1" x14ac:dyDescent="0.35">
      <c r="A3" s="13" t="s">
        <v>66</v>
      </c>
      <c r="B3" s="9">
        <v>181.93799999999999</v>
      </c>
      <c r="C3" s="9">
        <v>225.73500000000001</v>
      </c>
      <c r="D3" s="9">
        <v>287.00900000000001</v>
      </c>
      <c r="E3" s="9">
        <v>362.95499999999998</v>
      </c>
      <c r="F3" s="9">
        <v>439.94</v>
      </c>
      <c r="H3" s="24">
        <v>9.6999999999999993</v>
      </c>
      <c r="I3" s="85" t="s">
        <v>101</v>
      </c>
      <c r="K3" s="95" t="s">
        <v>91</v>
      </c>
    </row>
    <row r="4" spans="1:11" ht="15" thickBot="1" x14ac:dyDescent="0.4">
      <c r="A4" s="13" t="s">
        <v>67</v>
      </c>
      <c r="B4" s="9">
        <v>184.18299999999999</v>
      </c>
      <c r="C4" s="9">
        <v>226.08500000000001</v>
      </c>
      <c r="D4" s="9">
        <v>284.76799999999997</v>
      </c>
      <c r="E4" s="9">
        <v>357.62200000000001</v>
      </c>
      <c r="F4" s="9">
        <v>431.68099999999998</v>
      </c>
      <c r="H4" s="24">
        <v>7.8</v>
      </c>
      <c r="I4" s="85" t="s">
        <v>102</v>
      </c>
      <c r="K4" s="94" t="s">
        <v>92</v>
      </c>
    </row>
    <row r="5" spans="1:11" x14ac:dyDescent="0.35">
      <c r="A5" s="14" t="s">
        <v>68</v>
      </c>
      <c r="B5" s="9">
        <v>194.32499999999999</v>
      </c>
      <c r="C5" s="9">
        <v>234.846</v>
      </c>
      <c r="D5" s="9">
        <v>292.31599999999997</v>
      </c>
      <c r="E5" s="9">
        <v>362.96800000000002</v>
      </c>
      <c r="F5" s="9">
        <v>434.93299999999999</v>
      </c>
      <c r="H5" s="24">
        <v>8.3000000000000007</v>
      </c>
      <c r="I5" s="85" t="s">
        <v>102</v>
      </c>
    </row>
    <row r="6" spans="1:11" x14ac:dyDescent="0.35">
      <c r="A6" s="14" t="s">
        <v>69</v>
      </c>
      <c r="B6" s="9">
        <v>183.72900000000001</v>
      </c>
      <c r="C6" s="9">
        <v>231.87799999999999</v>
      </c>
      <c r="D6" s="9">
        <v>296.94299999999998</v>
      </c>
      <c r="E6" s="9">
        <v>374.01299999999998</v>
      </c>
      <c r="F6" s="9">
        <v>449.54500000000002</v>
      </c>
      <c r="H6" s="24">
        <v>8.6999999999999993</v>
      </c>
      <c r="I6" s="85" t="s">
        <v>102</v>
      </c>
    </row>
    <row r="7" spans="1:11" x14ac:dyDescent="0.35">
      <c r="A7" s="60"/>
      <c r="I7" s="39"/>
    </row>
    <row r="8" spans="1:11" x14ac:dyDescent="0.35">
      <c r="A8" s="60"/>
      <c r="I8" s="39"/>
    </row>
    <row r="9" spans="1:11" x14ac:dyDescent="0.35">
      <c r="A9" s="60"/>
      <c r="I9" s="39"/>
    </row>
    <row r="10" spans="1:11" x14ac:dyDescent="0.35">
      <c r="A10" s="60"/>
      <c r="I10" s="39"/>
    </row>
    <row r="11" spans="1:11" x14ac:dyDescent="0.35">
      <c r="A11" s="60"/>
      <c r="I11" s="39"/>
    </row>
    <row r="12" spans="1:11" x14ac:dyDescent="0.35">
      <c r="A12" s="60"/>
      <c r="I12" s="39"/>
    </row>
  </sheetData>
  <mergeCells count="1">
    <mergeCell ref="A1:D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workbookViewId="0">
      <selection activeCell="H22" sqref="H22"/>
    </sheetView>
  </sheetViews>
  <sheetFormatPr defaultRowHeight="14.5" x14ac:dyDescent="0.35"/>
  <cols>
    <col min="1" max="1" width="15" bestFit="1" customWidth="1"/>
    <col min="2" max="2" width="9.54296875" customWidth="1"/>
    <col min="3" max="3" width="17.81640625" bestFit="1" customWidth="1"/>
    <col min="4" max="4" width="9.81640625" style="33" bestFit="1" customWidth="1"/>
    <col min="6" max="6" width="15" bestFit="1" customWidth="1"/>
    <col min="7" max="7" width="8.26953125" bestFit="1" customWidth="1"/>
    <col min="8" max="8" width="17.81640625" bestFit="1" customWidth="1"/>
    <col min="9" max="9" width="9.81640625" style="33" bestFit="1" customWidth="1"/>
    <col min="10" max="10" width="9" style="37" customWidth="1"/>
    <col min="11" max="11" width="15" style="37" bestFit="1" customWidth="1"/>
    <col min="12" max="12" width="8.26953125" style="37" bestFit="1" customWidth="1"/>
    <col min="13" max="13" width="17.81640625" bestFit="1" customWidth="1"/>
    <col min="14" max="14" width="9.81640625" bestFit="1" customWidth="1"/>
    <col min="16" max="16" width="17.81640625" bestFit="1" customWidth="1"/>
  </cols>
  <sheetData>
    <row r="1" spans="1:14" ht="15" thickBot="1" x14ac:dyDescent="0.4">
      <c r="A1" s="5" t="s">
        <v>104</v>
      </c>
      <c r="B1" s="20" t="s">
        <v>106</v>
      </c>
      <c r="C1" s="20" t="s">
        <v>105</v>
      </c>
      <c r="D1" s="20" t="s">
        <v>109</v>
      </c>
      <c r="F1" s="5" t="s">
        <v>104</v>
      </c>
      <c r="G1" s="20" t="s">
        <v>107</v>
      </c>
      <c r="H1" s="20" t="s">
        <v>105</v>
      </c>
      <c r="I1" s="20" t="s">
        <v>109</v>
      </c>
      <c r="K1" s="5" t="s">
        <v>104</v>
      </c>
      <c r="L1" s="20" t="s">
        <v>108</v>
      </c>
      <c r="M1" s="20" t="s">
        <v>105</v>
      </c>
      <c r="N1" s="20" t="s">
        <v>109</v>
      </c>
    </row>
    <row r="2" spans="1:14" ht="15" thickTop="1" x14ac:dyDescent="0.35">
      <c r="A2" s="37">
        <v>4</v>
      </c>
      <c r="B2" s="38">
        <v>1.4092</v>
      </c>
      <c r="C2" s="38">
        <v>0.31675999999999999</v>
      </c>
      <c r="D2" s="133">
        <v>0.67418</v>
      </c>
      <c r="E2" s="8"/>
      <c r="F2" s="37">
        <v>58</v>
      </c>
      <c r="G2" s="38">
        <v>1.4084000000000001</v>
      </c>
      <c r="H2" s="38">
        <v>0.18276000000000001</v>
      </c>
      <c r="I2" s="38">
        <v>0.65700000000000003</v>
      </c>
      <c r="K2" s="37">
        <v>26</v>
      </c>
      <c r="L2" s="38">
        <v>1.3704000000000001</v>
      </c>
      <c r="M2" s="38">
        <v>3.6322000000000001</v>
      </c>
      <c r="N2" s="85">
        <v>27.81</v>
      </c>
    </row>
    <row r="3" spans="1:14" x14ac:dyDescent="0.35">
      <c r="A3" s="37">
        <v>5</v>
      </c>
      <c r="B3" s="38">
        <v>1.41</v>
      </c>
      <c r="C3" s="38">
        <v>0.44790999999999997</v>
      </c>
      <c r="D3" s="133">
        <v>1.1220000000000001</v>
      </c>
      <c r="E3" s="8"/>
      <c r="F3" s="37">
        <v>60</v>
      </c>
      <c r="G3" s="38">
        <v>1.4064000000000001</v>
      </c>
      <c r="H3" s="38">
        <v>0.16503000000000001</v>
      </c>
      <c r="I3" s="38">
        <v>0.45300000000000001</v>
      </c>
      <c r="K3" s="37">
        <v>33</v>
      </c>
      <c r="L3" s="38">
        <v>1.3949</v>
      </c>
      <c r="M3" s="38">
        <v>1.3667</v>
      </c>
      <c r="N3" s="85">
        <v>21.55</v>
      </c>
    </row>
    <row r="4" spans="1:14" x14ac:dyDescent="0.35">
      <c r="A4" s="37">
        <v>8</v>
      </c>
      <c r="B4" s="38">
        <v>1.4131</v>
      </c>
      <c r="C4" s="38">
        <v>0.77659999999999996</v>
      </c>
      <c r="D4" s="133">
        <v>3.3690000000000002</v>
      </c>
      <c r="E4" s="8"/>
      <c r="F4" s="37">
        <v>64</v>
      </c>
      <c r="G4" s="38">
        <v>1.4079999999999999</v>
      </c>
      <c r="H4" s="38">
        <v>0.24784999999999999</v>
      </c>
      <c r="I4" s="38">
        <v>0.77200000000000002</v>
      </c>
      <c r="K4" s="37">
        <v>38</v>
      </c>
      <c r="L4" s="38">
        <v>1.3805000000000001</v>
      </c>
      <c r="M4" s="38">
        <v>2.6204999999999998</v>
      </c>
      <c r="N4" s="85">
        <v>25.26</v>
      </c>
    </row>
    <row r="5" spans="1:14" x14ac:dyDescent="0.35">
      <c r="A5" s="37">
        <v>10</v>
      </c>
      <c r="B5" s="38">
        <v>1.4061999999999999</v>
      </c>
      <c r="C5" s="38">
        <v>0.57030000000000003</v>
      </c>
      <c r="D5" s="133">
        <v>1.7490000000000001</v>
      </c>
      <c r="E5" s="8"/>
      <c r="F5" s="37">
        <v>66</v>
      </c>
      <c r="G5" s="38">
        <v>1.4234</v>
      </c>
      <c r="H5" s="38">
        <v>1.6757</v>
      </c>
      <c r="I5" s="38">
        <v>4.5229999999999997</v>
      </c>
      <c r="K5" s="37">
        <v>40</v>
      </c>
      <c r="L5" s="38">
        <v>1.3380000000000001</v>
      </c>
      <c r="M5" s="38">
        <v>6.9574999999999996</v>
      </c>
      <c r="N5" s="85">
        <v>24.11</v>
      </c>
    </row>
    <row r="6" spans="1:14" x14ac:dyDescent="0.35">
      <c r="A6" s="37">
        <v>12</v>
      </c>
      <c r="B6" s="38">
        <v>1.4232</v>
      </c>
      <c r="C6" s="38">
        <v>1.6517999999999999</v>
      </c>
      <c r="D6" s="133">
        <v>4.3079999999999998</v>
      </c>
      <c r="E6" s="8"/>
      <c r="F6" s="37">
        <v>70</v>
      </c>
      <c r="G6" s="38">
        <v>1.4101999999999999</v>
      </c>
      <c r="H6" s="38">
        <v>0.62224999999999997</v>
      </c>
      <c r="I6" s="38">
        <v>2.0840000000000001</v>
      </c>
      <c r="K6" s="37">
        <v>53</v>
      </c>
      <c r="L6" s="38">
        <v>1.3839999999999999</v>
      </c>
      <c r="M6" s="38">
        <v>2.2667000000000002</v>
      </c>
      <c r="N6" s="85">
        <v>19.59</v>
      </c>
    </row>
    <row r="7" spans="1:14" x14ac:dyDescent="0.35">
      <c r="A7" s="37">
        <v>14</v>
      </c>
      <c r="B7" s="38">
        <v>1.407</v>
      </c>
      <c r="C7" s="38">
        <v>0.71440999999999999</v>
      </c>
      <c r="D7" s="133">
        <v>2.6760000000000002</v>
      </c>
      <c r="E7" s="8"/>
      <c r="F7" s="37">
        <v>72</v>
      </c>
      <c r="G7" s="38">
        <v>1.4202999999999999</v>
      </c>
      <c r="H7" s="38">
        <v>1.4032</v>
      </c>
      <c r="I7" s="38">
        <v>3.6509999999999998</v>
      </c>
      <c r="L7" s="38"/>
    </row>
    <row r="8" spans="1:14" x14ac:dyDescent="0.35">
      <c r="A8" s="37">
        <v>16</v>
      </c>
      <c r="B8" s="38">
        <v>1.4073</v>
      </c>
      <c r="C8" s="38">
        <v>0.31151000000000001</v>
      </c>
      <c r="D8" s="133">
        <v>0.88975000000000004</v>
      </c>
      <c r="E8" s="8"/>
      <c r="F8" s="37">
        <v>74</v>
      </c>
      <c r="G8" s="38">
        <v>1.4172</v>
      </c>
      <c r="H8" s="38">
        <v>1.0468999999999999</v>
      </c>
      <c r="I8" s="38">
        <v>2.8069999999999999</v>
      </c>
    </row>
    <row r="9" spans="1:14" x14ac:dyDescent="0.35">
      <c r="A9" s="37">
        <v>18</v>
      </c>
      <c r="B9" s="38">
        <v>1.3914</v>
      </c>
      <c r="C9" s="38">
        <v>1.5239</v>
      </c>
      <c r="D9" s="133">
        <v>39.414999999999999</v>
      </c>
      <c r="E9" s="8"/>
      <c r="F9" s="37">
        <v>75</v>
      </c>
      <c r="G9" s="38">
        <v>1.4194</v>
      </c>
      <c r="H9" s="38">
        <v>1.2716000000000001</v>
      </c>
      <c r="I9" s="38">
        <v>3.2509999999999999</v>
      </c>
    </row>
    <row r="10" spans="1:14" x14ac:dyDescent="0.35">
      <c r="A10" s="37">
        <v>20</v>
      </c>
      <c r="B10" s="38">
        <v>1.4180999999999999</v>
      </c>
      <c r="C10" s="38">
        <v>1.1416999999999999</v>
      </c>
      <c r="D10" s="133">
        <v>30.513999999999999</v>
      </c>
      <c r="E10" s="8"/>
      <c r="F10" s="37">
        <v>76</v>
      </c>
      <c r="G10" s="38">
        <v>1.4180999999999999</v>
      </c>
      <c r="H10" s="38">
        <v>1.1375999999999999</v>
      </c>
      <c r="I10" s="38">
        <v>2.7269999999999999</v>
      </c>
    </row>
    <row r="11" spans="1:14" x14ac:dyDescent="0.35">
      <c r="A11" s="37">
        <v>22</v>
      </c>
      <c r="B11" s="38">
        <v>1.4155</v>
      </c>
      <c r="C11" s="38">
        <v>0.88585000000000003</v>
      </c>
      <c r="D11" s="133">
        <v>24.367000000000001</v>
      </c>
      <c r="E11" s="8"/>
      <c r="F11" s="37">
        <v>78</v>
      </c>
      <c r="G11" s="38">
        <v>1.3755999999999999</v>
      </c>
      <c r="H11" s="38">
        <v>3.1135000000000002</v>
      </c>
      <c r="I11" s="38">
        <v>7.7519999999999998</v>
      </c>
    </row>
    <row r="12" spans="1:14" x14ac:dyDescent="0.35">
      <c r="F12" s="37">
        <v>80</v>
      </c>
      <c r="G12" s="38">
        <v>1.3697999999999999</v>
      </c>
      <c r="H12" s="38">
        <v>3.6875</v>
      </c>
      <c r="I12" s="38">
        <v>10.032999999999999</v>
      </c>
    </row>
    <row r="13" spans="1:14" x14ac:dyDescent="0.35">
      <c r="E13" s="8"/>
      <c r="F13" s="37">
        <v>82</v>
      </c>
      <c r="G13" s="38">
        <v>1.3539000000000001</v>
      </c>
      <c r="H13" s="38">
        <v>5.28</v>
      </c>
      <c r="I13" s="38">
        <v>12.965999999999999</v>
      </c>
    </row>
    <row r="14" spans="1:14" x14ac:dyDescent="0.35">
      <c r="E14" s="8"/>
    </row>
    <row r="15" spans="1:14" x14ac:dyDescent="0.35">
      <c r="E15" s="8"/>
    </row>
    <row r="16" spans="1:14" x14ac:dyDescent="0.35">
      <c r="C16" s="33"/>
      <c r="E16" s="33"/>
      <c r="F16" s="33"/>
      <c r="G16" s="33"/>
      <c r="H16" s="33"/>
      <c r="J16" s="33"/>
      <c r="K16" s="33"/>
      <c r="L16" s="33"/>
      <c r="M16" s="33"/>
      <c r="N16" s="33"/>
    </row>
    <row r="17" spans="3:15" x14ac:dyDescent="0.35">
      <c r="C17" s="33"/>
      <c r="E17" s="33"/>
      <c r="F17" s="33"/>
      <c r="G17" s="33"/>
      <c r="H17" s="33"/>
      <c r="J17" s="33"/>
      <c r="K17" s="33"/>
      <c r="L17" s="33"/>
      <c r="M17" s="33"/>
      <c r="N17" s="33"/>
      <c r="O17" s="33"/>
    </row>
    <row r="18" spans="3:15" x14ac:dyDescent="0.35">
      <c r="E18" s="8"/>
      <c r="F18" s="8"/>
    </row>
    <row r="19" spans="3:15" x14ac:dyDescent="0.35">
      <c r="E19" s="8"/>
      <c r="F19" s="8"/>
    </row>
    <row r="20" spans="3:15" x14ac:dyDescent="0.35">
      <c r="E20" s="8"/>
      <c r="F20" s="8"/>
    </row>
    <row r="21" spans="3:15" x14ac:dyDescent="0.35">
      <c r="E21" s="8"/>
      <c r="F21" s="8"/>
    </row>
    <row r="22" spans="3:15" x14ac:dyDescent="0.35">
      <c r="E22" s="8"/>
      <c r="F22" s="8"/>
    </row>
    <row r="23" spans="3:15" x14ac:dyDescent="0.35">
      <c r="E23" s="8"/>
      <c r="F23" s="8"/>
    </row>
    <row r="24" spans="3:15" x14ac:dyDescent="0.35">
      <c r="E24" s="8"/>
    </row>
    <row r="26" spans="3:15" x14ac:dyDescent="0.35">
      <c r="E26" s="8"/>
      <c r="F26" s="8"/>
    </row>
    <row r="27" spans="3:15" x14ac:dyDescent="0.35">
      <c r="E27" s="8"/>
      <c r="F27" s="8"/>
    </row>
    <row r="28" spans="3:15" x14ac:dyDescent="0.35">
      <c r="E28" s="8"/>
      <c r="F28" s="8"/>
    </row>
    <row r="29" spans="3:15" x14ac:dyDescent="0.35">
      <c r="E29" s="8"/>
      <c r="F29" s="8"/>
    </row>
    <row r="30" spans="3:15" x14ac:dyDescent="0.35">
      <c r="E30" s="8"/>
      <c r="F3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D50 all</vt:lpstr>
      <vt:lpstr>Dall, RB1</vt:lpstr>
      <vt:lpstr>Dall, RB2</vt:lpstr>
      <vt:lpstr>Dall, INB</vt:lpstr>
      <vt:lpstr>Dall,BSRB1</vt:lpstr>
      <vt:lpstr>Dall,BSRB2</vt:lpstr>
      <vt:lpstr>Dall,BSINB</vt:lpstr>
      <vt:lpstr>Beta_new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Sjoerd</dc:creator>
  <cp:lastModifiedBy>Zanden, J. van der (CTW)</cp:lastModifiedBy>
  <cp:lastPrinted>2014-03-21T11:38:53Z</cp:lastPrinted>
  <dcterms:created xsi:type="dcterms:W3CDTF">2014-03-10T12:02:12Z</dcterms:created>
  <dcterms:modified xsi:type="dcterms:W3CDTF">2017-01-26T14:08:12Z</dcterms:modified>
</cp:coreProperties>
</file>